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ГВС" sheetId="1" r:id="rId1"/>
    <sheet name="ГВС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ctivity">'[1]Титульный'!$F$30</definedName>
    <definedName name="boiler">'[6]Справочники'!$D$51:$D$51</definedName>
    <definedName name="category">'[6]TEHSHEET'!$U$2:$U$8</definedName>
    <definedName name="costs_OPS_4">'[1]ГВС показатели'!$H$36</definedName>
    <definedName name="costs_PH_4">'[1]ГВС показатели'!$H$44</definedName>
    <definedName name="fil">'[1]Титульный'!$F$25</definedName>
    <definedName name="god">'[4]TEHSHEET'!$R$2:$R$16</definedName>
    <definedName name="god_new">#REF!</definedName>
    <definedName name="godEnd">'[1]Титульный'!$F$17</definedName>
    <definedName name="godStart">'[1]Титульный'!$F$16</definedName>
    <definedName name="kind_of_fuels">'[2]TEHSHEET'!$R$2:$R$29</definedName>
    <definedName name="kind_of_purchase_method">'[1]TEHSHEET'!$P$2:$P$4</definedName>
    <definedName name="lapa">'[5]Титульный'!$E$12</definedName>
    <definedName name="mo">'[6]Титульный'!$G$22</definedName>
    <definedName name="mo_name">#REF!</definedName>
    <definedName name="mr_name">'[5]Титульный'!$G$7</definedName>
    <definedName name="MUNRAION">'[4]TEHSHEET'!$A$2:$A$48</definedName>
    <definedName name="OKTMO_name">#REF!</definedName>
    <definedName name="org">'[1]Титульный'!$F$23</definedName>
    <definedName name="oth_date">'[5]Титульный'!$I$9</definedName>
    <definedName name="reg_name">#REF!</definedName>
    <definedName name="search_cat">'[6]Газ'!$G$23:$H$110</definedName>
    <definedName name="tema">'[5]Титульный'!$G$12</definedName>
    <definedName name="_xlnm.Print_Area" localSheetId="0">'ГВС'!$A$4:$D$60</definedName>
  </definedNames>
  <calcPr fullCalcOnLoad="1"/>
</workbook>
</file>

<file path=xl/sharedStrings.xml><?xml version="1.0" encoding="utf-8"?>
<sst xmlns="http://schemas.openxmlformats.org/spreadsheetml/2006/main" count="211" uniqueCount="141">
  <si>
    <t>№ п/п</t>
  </si>
  <si>
    <t>Наименование показателя</t>
  </si>
  <si>
    <t>Единица измерения</t>
  </si>
  <si>
    <t>Значение</t>
  </si>
  <si>
    <t>1</t>
  </si>
  <si>
    <t>2</t>
  </si>
  <si>
    <t>3</t>
  </si>
  <si>
    <t>4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</si>
  <si>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</si>
  <si>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</si>
  <si>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</si>
  <si>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</si>
  <si>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</si>
  <si>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</si>
  <si>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(мощность), используемую для горячего водоснабжения</t>
  </si>
  <si>
    <t>3.2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</si>
  <si>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</si>
  <si>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3.3</t>
  </si>
  <si>
    <t>Расходы на покупаемую холодную воду, используемую для горячего водоснабжения, в том числе:</t>
  </si>
  <si>
    <t>3.3.1</t>
  </si>
  <si>
    <t>технического качества</t>
  </si>
  <si>
    <t>3.3.2</t>
  </si>
  <si>
    <t>питьевого качества</t>
  </si>
  <si>
    <t>3.3.3</t>
  </si>
  <si>
    <t>покупка потерь</t>
  </si>
  <si>
    <t>3.4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</si>
  <si>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</si>
  <si>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3.5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</si>
  <si>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</si>
  <si>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3.5.1</t>
  </si>
  <si>
    <t>средневзвешенная стоимость 1 кВт*ч</t>
  </si>
  <si>
    <t>руб.</t>
  </si>
  <si>
    <t>3.5.2</t>
  </si>
  <si>
    <t>объем приобретенной электрической энергии</t>
  </si>
  <si>
    <t>тыс.кВт*ч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</si>
  <si>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</si>
  <si>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</si>
  <si>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</si>
  <si>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</si>
  <si>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</si>
  <si>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</si>
  <si>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</si>
  <si>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</si>
  <si>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</si>
  <si>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</si>
  <si>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</si>
  <si>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</si>
  <si>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</si>
  <si>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</si>
  <si>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</si>
  <si>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</si>
  <si>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</si>
  <si>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</si>
  <si>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</si>
  <si>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ремонт (капитальный и текущий) основных производственных средств, в том числе: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</si>
  <si>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</si>
  <si>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</si>
  <si>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</si>
  <si>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</si>
  <si>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</si>
  <si>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техническое обслуживание основных производственных средств, в том числе:</t>
  </si>
  <si>
    <t>3.13.1</t>
  </si>
  <si>
    <t>заработная плата ремонтного персонала</t>
  </si>
  <si>
    <t>3.13.2</t>
  </si>
  <si>
    <t>среднемесячная оплата труда рабочего 1 разряда (в случае отсутствия тарифной сетки - средняя оплата труда рабочих)</t>
  </si>
  <si>
    <t>3.13.3</t>
  </si>
  <si>
    <t>численность ремонтного персонала на конец отчетного периода</t>
  </si>
  <si>
    <t>чел.</t>
  </si>
  <si>
    <t>3.13.4</t>
  </si>
  <si>
    <t>отчисления на соц. нужды от заработной платы ремонтного персонала</t>
  </si>
  <si>
    <t>3.14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</si>
  <si>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</si>
  <si>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</si>
  <si>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Валовая прибыль от продажи товаров и услуг по регулируемому виду деятельности (горячее водоснабжение)</t>
  </si>
  <si>
    <t>5</t>
  </si>
  <si>
    <t xml:space="preserve">Чистая прибыль по регулируемому виду деятельности, в том числе: </t>
  </si>
  <si>
    <t>5.1</t>
  </si>
  <si>
    <t>чистая прибыль на финансирование мероприятий, предусмотренных инвестиционной программой по развитию системы горячего водоснабжения</t>
  </si>
  <si>
    <t>6</t>
  </si>
  <si>
    <t>Объем покупаемой холодной воды, используемой для горячего водоснабжения, в том числе:</t>
  </si>
  <si>
    <t>тыс.куб.м</t>
  </si>
  <si>
    <t>6.1</t>
  </si>
  <si>
    <t>6.2</t>
  </si>
  <si>
    <t>7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</si>
  <si>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</si>
  <si>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8</t>
  </si>
  <si>
    <t>Объем покупаемой тепловой энергии (мощности), используемой для горячего водоснабжения</t>
  </si>
  <si>
    <t>тыс. Гкал</t>
  </si>
  <si>
    <t>9</t>
  </si>
  <si>
    <t>Объем тепловой энергии, производимой с применением собственных источников и используемой для горячего водоснабжения</t>
  </si>
  <si>
    <t>10</t>
  </si>
  <si>
    <t>Объем отпущенной потребителям тепловой энергии (по ГВС), в том числе:</t>
  </si>
  <si>
    <t>10.1</t>
  </si>
  <si>
    <t>по приборам учета</t>
  </si>
  <si>
    <t>10.2</t>
  </si>
  <si>
    <t>по нормативам потребления (расчетным методом)</t>
  </si>
  <si>
    <t>11</t>
  </si>
  <si>
    <t>Объем отпущенной потребителям горячей воды, в том числе:</t>
  </si>
  <si>
    <t>11.1</t>
  </si>
  <si>
    <t>11.2</t>
  </si>
  <si>
    <t>12</t>
  </si>
  <si>
    <t>Потери воды в сетях ГВС</t>
  </si>
  <si>
    <t>%</t>
  </si>
  <si>
    <t>13</t>
  </si>
  <si>
    <t>Коэффициент потерь тепла трубопроводами систем централизованного ГВС</t>
  </si>
  <si>
    <t>гКал/час</t>
  </si>
  <si>
    <t>14</t>
  </si>
  <si>
    <t>Протяженность водопроводных сетей (в однотрубном исчислении)</t>
  </si>
  <si>
    <t>км</t>
  </si>
  <si>
    <t>15</t>
  </si>
  <si>
    <t>Среднесписочная численность основного производственного персонала</t>
  </si>
  <si>
    <t>16</t>
  </si>
  <si>
    <t>Удельный расход электроэнергии на подачу воды в сеть(учитывать электроэнергию всех насосных и подкачивающих станций)</t>
  </si>
  <si>
    <t>кВт*ч/.куб.м</t>
  </si>
  <si>
    <t>17</t>
  </si>
  <si>
    <t>Комментарии</t>
  </si>
  <si>
    <t>0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</si>
  <si>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</si>
  <si>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</si>
  <si>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</si>
  <si>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</si>
  <si>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</si>
  <si>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</si>
  <si>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</si>
  <si>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</si>
  <si>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</si>
  <si>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</si>
  <si>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</si>
  <si>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</si>
  <si>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</si>
  <si>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</si>
  <si>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</si>
  <si>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Итого по поставщику</t>
  </si>
  <si>
    <t>прямые договора без торгов</t>
  </si>
  <si>
    <t>Добавить способ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</si>
  <si>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</si>
  <si>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</si>
  <si>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</t>
  </si>
  <si>
    <t>2.1.1</t>
  </si>
  <si>
    <t>Информация об объемах товаров и услуг, их стоимости и способах приобретения *</t>
  </si>
  <si>
    <t>ОАО "Тепловые сети", 2014г.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</si>
</sst>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* #,##0_-;\-* #,##0_-;_-* &quot;-&quot;_-;_-@_-"/>
    <numFmt numFmtId="171" formatCode="_-&quot;€&quot;* #,##0.00_-;\-&quot;€&quot;* #,##0.00_-;_-&quot;€&quot;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"/>
    <numFmt numFmtId="182" formatCode="0.0000"/>
    <numFmt numFmtId="183" formatCode="0.0"/>
    <numFmt numFmtId="184" formatCode="0.000"/>
    <numFmt numFmtId="185" formatCode="d/m"/>
    <numFmt numFmtId="186" formatCode="0.0%"/>
    <numFmt numFmtId="187" formatCode="[$-FC19]d\ mmmm\ yyyy\ &quot;г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mmm/yyyy"/>
  </numFmts>
  <fonts count="13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>
        <color indexed="63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tted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Border="0">
      <alignment horizontal="center" vertical="center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2" xfId="0" applyFont="1" applyBorder="1" applyAlignment="1" applyProtection="1">
      <alignment horizontal="center" vertical="center" wrapText="1"/>
      <protection/>
    </xf>
    <xf numFmtId="0" fontId="2" fillId="0" borderId="3" xfId="20" applyFont="1" applyBorder="1" applyAlignment="1" applyProtection="1">
      <alignment vertical="center" wrapText="1"/>
      <protection/>
    </xf>
    <xf numFmtId="49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vertical="center" wrapText="1"/>
      <protection/>
    </xf>
    <xf numFmtId="49" fontId="2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3" borderId="5" xfId="21" applyFont="1" applyFill="1" applyBorder="1" applyAlignment="1" applyProtection="1">
      <alignment horizontal="center" vertical="center" wrapText="1"/>
      <protection/>
    </xf>
    <xf numFmtId="4" fontId="2" fillId="4" borderId="6" xfId="0" applyNumberFormat="1" applyFont="1" applyFill="1" applyBorder="1" applyAlignment="1" applyProtection="1">
      <alignment horizontal="center" vertical="center"/>
      <protection locked="0"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left" vertical="center" wrapText="1" indent="1"/>
      <protection/>
    </xf>
    <xf numFmtId="0" fontId="0" fillId="2" borderId="2" xfId="0" applyFill="1" applyBorder="1" applyAlignment="1" applyProtection="1">
      <alignment horizontal="left" vertical="center" wrapText="1" indent="1"/>
      <protection/>
    </xf>
    <xf numFmtId="0" fontId="2" fillId="2" borderId="2" xfId="0" applyFont="1" applyFill="1" applyBorder="1" applyAlignment="1" applyProtection="1">
      <alignment horizontal="left" vertical="center" wrapText="1" indent="2"/>
      <protection/>
    </xf>
    <xf numFmtId="0" fontId="0" fillId="2" borderId="2" xfId="0" applyFill="1" applyBorder="1" applyAlignment="1" applyProtection="1">
      <alignment horizontal="left" vertical="center" wrapText="1" indent="2"/>
      <protection/>
    </xf>
    <xf numFmtId="164" fontId="2" fillId="4" borderId="6" xfId="0" applyNumberFormat="1" applyFont="1" applyFill="1" applyBorder="1" applyAlignment="1" applyProtection="1">
      <alignment horizontal="center" vertical="center"/>
      <protection locked="0"/>
    </xf>
    <xf numFmtId="4" fontId="2" fillId="5" borderId="6" xfId="0" applyNumberFormat="1" applyFon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/>
    </xf>
    <xf numFmtId="3" fontId="2" fillId="5" borderId="6" xfId="0" applyNumberFormat="1" applyFont="1" applyFill="1" applyBorder="1" applyAlignment="1" applyProtection="1">
      <alignment horizontal="center" vertical="center"/>
      <protection locked="0"/>
    </xf>
    <xf numFmtId="0" fontId="5" fillId="6" borderId="7" xfId="16" applyFont="1" applyFill="1" applyBorder="1" applyAlignment="1" applyProtection="1">
      <alignment horizontal="center" vertical="center" wrapText="1"/>
      <protection/>
    </xf>
    <xf numFmtId="0" fontId="5" fillId="6" borderId="4" xfId="15" applyFont="1" applyFill="1" applyBorder="1" applyAlignment="1" applyProtection="1">
      <alignment vertical="center" wrapText="1"/>
      <protection/>
    </xf>
    <xf numFmtId="0" fontId="5" fillId="6" borderId="4" xfId="16" applyFont="1" applyFill="1" applyBorder="1" applyAlignment="1" applyProtection="1">
      <alignment vertical="center" wrapText="1"/>
      <protection/>
    </xf>
    <xf numFmtId="0" fontId="5" fillId="6" borderId="8" xfId="16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vertical="center" wrapText="1"/>
      <protection/>
    </xf>
    <xf numFmtId="164" fontId="2" fillId="5" borderId="6" xfId="0" applyNumberFormat="1" applyFont="1" applyFill="1" applyBorder="1" applyAlignment="1" applyProtection="1">
      <alignment horizontal="center" vertical="center"/>
      <protection locked="0"/>
    </xf>
    <xf numFmtId="3" fontId="2" fillId="4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right" vertical="top" wrapText="1"/>
      <protection/>
    </xf>
    <xf numFmtId="0" fontId="0" fillId="2" borderId="10" xfId="0" applyNumberForma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NumberFormat="1" applyFont="1" applyFill="1" applyBorder="1" applyAlignment="1" applyProtection="1">
      <alignment horizontal="left" vertical="center" wrapText="1"/>
      <protection/>
    </xf>
    <xf numFmtId="4" fontId="1" fillId="3" borderId="2" xfId="0" applyNumberFormat="1" applyFont="1" applyFill="1" applyBorder="1" applyAlignment="1" applyProtection="1">
      <alignment horizontal="center" vertical="center"/>
      <protection/>
    </xf>
    <xf numFmtId="9" fontId="1" fillId="2" borderId="2" xfId="0" applyNumberFormat="1" applyFont="1" applyFill="1" applyBorder="1" applyAlignment="1" applyProtection="1">
      <alignment horizontal="center" vertical="center" wrapText="1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left" vertical="center" wrapText="1" indent="1"/>
      <protection/>
    </xf>
    <xf numFmtId="0" fontId="0" fillId="0" borderId="4" xfId="0" applyBorder="1" applyAlignment="1">
      <alignment/>
    </xf>
    <xf numFmtId="4" fontId="2" fillId="2" borderId="4" xfId="0" applyNumberFormat="1" applyFont="1" applyFill="1" applyBorder="1" applyAlignment="1" applyProtection="1">
      <alignment vertical="center"/>
      <protection/>
    </xf>
    <xf numFmtId="4" fontId="2" fillId="2" borderId="11" xfId="0" applyNumberFormat="1" applyFont="1" applyFill="1" applyBorder="1" applyAlignment="1" applyProtection="1">
      <alignment vertical="center"/>
      <protection/>
    </xf>
    <xf numFmtId="49" fontId="2" fillId="2" borderId="2" xfId="0" applyNumberFormat="1" applyFont="1" applyFill="1" applyBorder="1" applyAlignment="1" applyProtection="1">
      <alignment horizontal="center" vertical="center"/>
      <protection/>
    </xf>
    <xf numFmtId="49" fontId="0" fillId="5" borderId="12" xfId="0" applyNumberFormat="1" applyFill="1" applyBorder="1" applyAlignment="1" applyProtection="1">
      <alignment horizontal="center" vertical="center" wrapText="1"/>
      <protection locked="0"/>
    </xf>
    <xf numFmtId="0" fontId="1" fillId="2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4" xfId="0" applyFont="1" applyBorder="1" applyAlignment="1" applyProtection="1">
      <alignment/>
      <protection/>
    </xf>
    <xf numFmtId="0" fontId="1" fillId="2" borderId="14" xfId="0" applyNumberFormat="1" applyFont="1" applyFill="1" applyBorder="1" applyAlignment="1" applyProtection="1">
      <alignment horizontal="left" vertical="center" wrapText="1" indent="1"/>
      <protection/>
    </xf>
    <xf numFmtId="4" fontId="2" fillId="2" borderId="14" xfId="0" applyNumberFormat="1" applyFont="1" applyFill="1" applyBorder="1" applyAlignment="1" applyProtection="1">
      <alignment vertical="center"/>
      <protection/>
    </xf>
    <xf numFmtId="4" fontId="2" fillId="2" borderId="15" xfId="0" applyNumberFormat="1" applyFont="1" applyFill="1" applyBorder="1" applyAlignment="1" applyProtection="1">
      <alignment vertical="center"/>
      <protection/>
    </xf>
    <xf numFmtId="4" fontId="1" fillId="3" borderId="16" xfId="0" applyNumberFormat="1" applyFont="1" applyFill="1" applyBorder="1" applyAlignment="1" applyProtection="1">
      <alignment horizontal="center" vertical="center"/>
      <protection/>
    </xf>
    <xf numFmtId="4" fontId="1" fillId="3" borderId="17" xfId="0" applyNumberFormat="1" applyFont="1" applyFill="1" applyBorder="1" applyAlignment="1" applyProtection="1">
      <alignment horizontal="center" vertical="center"/>
      <protection/>
    </xf>
    <xf numFmtId="49" fontId="0" fillId="5" borderId="18" xfId="0" applyNumberFormat="1" applyFill="1" applyBorder="1" applyAlignment="1" applyProtection="1">
      <alignment horizontal="center" vertical="center" wrapText="1"/>
      <protection locked="0"/>
    </xf>
    <xf numFmtId="49" fontId="2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20" xfId="0" applyNumberFormat="1" applyFill="1" applyBorder="1" applyAlignment="1" applyProtection="1">
      <alignment horizontal="center" vertical="center" wrapText="1"/>
      <protection locked="0"/>
    </xf>
    <xf numFmtId="49" fontId="0" fillId="5" borderId="21" xfId="0" applyNumberFormat="1" applyFill="1" applyBorder="1" applyAlignment="1" applyProtection="1">
      <alignment horizontal="left" vertical="center" wrapText="1" indent="1"/>
      <protection locked="0"/>
    </xf>
    <xf numFmtId="2" fontId="2" fillId="5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1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21" xfId="0" applyNumberFormat="1" applyFont="1" applyFill="1" applyBorder="1" applyAlignment="1" applyProtection="1">
      <alignment horizontal="center" vertical="center"/>
      <protection locked="0"/>
    </xf>
    <xf numFmtId="9" fontId="1" fillId="2" borderId="22" xfId="0" applyNumberFormat="1" applyFont="1" applyFill="1" applyBorder="1" applyAlignment="1" applyProtection="1">
      <alignment horizontal="center" vertical="center" wrapText="1"/>
      <protection/>
    </xf>
    <xf numFmtId="49" fontId="2" fillId="5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24" xfId="0" applyNumberFormat="1" applyFill="1" applyBorder="1" applyAlignment="1" applyProtection="1">
      <alignment horizontal="center" vertical="center" wrapText="1"/>
      <protection locked="0"/>
    </xf>
    <xf numFmtId="0" fontId="5" fillId="6" borderId="25" xfId="15" applyFont="1" applyFill="1" applyBorder="1" applyAlignment="1" applyProtection="1">
      <alignment vertical="center"/>
      <protection/>
    </xf>
    <xf numFmtId="0" fontId="8" fillId="6" borderId="26" xfId="22" applyFont="1" applyFill="1" applyBorder="1" applyProtection="1">
      <alignment/>
      <protection/>
    </xf>
    <xf numFmtId="0" fontId="8" fillId="6" borderId="26" xfId="22" applyFont="1" applyFill="1" applyBorder="1" applyAlignment="1" applyProtection="1">
      <alignment/>
      <protection/>
    </xf>
    <xf numFmtId="0" fontId="8" fillId="6" borderId="27" xfId="22" applyFont="1" applyFill="1" applyBorder="1" applyAlignment="1" applyProtection="1">
      <alignment/>
      <protection/>
    </xf>
    <xf numFmtId="49" fontId="0" fillId="5" borderId="28" xfId="0" applyNumberFormat="1" applyFill="1" applyBorder="1" applyAlignment="1" applyProtection="1">
      <alignment horizontal="center" vertical="center" wrapText="1"/>
      <protection locked="0"/>
    </xf>
    <xf numFmtId="0" fontId="5" fillId="6" borderId="29" xfId="15" applyFont="1" applyFill="1" applyBorder="1" applyAlignment="1" applyProtection="1">
      <alignment vertical="center"/>
      <protection/>
    </xf>
    <xf numFmtId="0" fontId="5" fillId="6" borderId="26" xfId="15" applyFont="1" applyFill="1" applyBorder="1" applyAlignment="1" applyProtection="1">
      <alignment vertical="center"/>
      <protection/>
    </xf>
    <xf numFmtId="0" fontId="8" fillId="6" borderId="0" xfId="22" applyFont="1" applyFill="1" applyBorder="1" applyProtection="1">
      <alignment/>
      <protection/>
    </xf>
    <xf numFmtId="0" fontId="8" fillId="6" borderId="30" xfId="22" applyFont="1" applyFill="1" applyBorder="1" applyProtection="1">
      <alignment/>
      <protection/>
    </xf>
    <xf numFmtId="49" fontId="2" fillId="6" borderId="7" xfId="0" applyNumberFormat="1" applyFont="1" applyFill="1" applyBorder="1" applyAlignment="1" applyProtection="1">
      <alignment horizontal="center" vertical="center"/>
      <protection/>
    </xf>
    <xf numFmtId="0" fontId="5" fillId="6" borderId="4" xfId="15" applyFont="1" applyFill="1" applyBorder="1" applyAlignment="1" applyProtection="1">
      <alignment vertical="center"/>
      <protection/>
    </xf>
    <xf numFmtId="0" fontId="5" fillId="6" borderId="31" xfId="15" applyFont="1" applyFill="1" applyBorder="1" applyAlignment="1" applyProtection="1">
      <alignment vertical="center"/>
      <protection/>
    </xf>
    <xf numFmtId="0" fontId="8" fillId="6" borderId="31" xfId="22" applyFont="1" applyFill="1" applyBorder="1" applyProtection="1">
      <alignment/>
      <protection/>
    </xf>
    <xf numFmtId="0" fontId="8" fillId="6" borderId="31" xfId="22" applyFont="1" applyFill="1" applyBorder="1" applyAlignment="1" applyProtection="1">
      <alignment horizontal="center"/>
      <protection/>
    </xf>
    <xf numFmtId="0" fontId="8" fillId="6" borderId="32" xfId="22" applyFont="1" applyFill="1" applyBorder="1" applyProtection="1">
      <alignment/>
      <protection/>
    </xf>
    <xf numFmtId="49" fontId="2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0" xfId="0" applyNumberFormat="1" applyFont="1" applyFill="1" applyBorder="1" applyAlignment="1" applyProtection="1">
      <alignment horizontal="right" vertical="center" wrapText="1"/>
      <protection/>
    </xf>
    <xf numFmtId="0" fontId="0" fillId="2" borderId="10" xfId="0" applyNumberFormat="1" applyFill="1" applyBorder="1" applyAlignment="1" applyProtection="1">
      <alignment vertical="center"/>
      <protection/>
    </xf>
    <xf numFmtId="0" fontId="1" fillId="2" borderId="10" xfId="0" applyNumberFormat="1" applyFont="1" applyFill="1" applyBorder="1" applyAlignment="1" applyProtection="1">
      <alignment vertical="center"/>
      <protection/>
    </xf>
  </cellXfs>
  <cellStyles count="13">
    <cellStyle name="Normal" xfId="0"/>
    <cellStyle name="Hyperlink" xfId="15"/>
    <cellStyle name="Гиперссылка 3" xfId="16"/>
    <cellStyle name="Currency" xfId="17"/>
    <cellStyle name="Currency [0]" xfId="18"/>
    <cellStyle name="ЗаголовокСтолбца" xfId="19"/>
    <cellStyle name="Обычный_Forma_5_Книга2" xfId="20"/>
    <cellStyle name="Обычный_ЖКУ_проект3" xfId="21"/>
    <cellStyle name="Обычный_Котёл Сбыты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69;&#1082;&#1086;&#1085;&#1086;&#1084;&#1080;&#1089;&#1090;\&#1052;&#1086;&#1080;%20&#1076;&#1086;&#1082;&#1091;&#1084;&#1077;&#1085;&#1090;&#1099;\JKH.OPEN.INFO.TARIFF.G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69;&#1082;&#1086;&#1085;&#1086;&#1084;&#1080;&#1089;&#1090;\&#1052;&#1086;&#1080;%20&#1076;&#1086;&#1082;&#1091;&#1084;&#1077;&#1085;&#1090;&#1099;\JKH.OPEN.INFO.TARIFF.WAR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88;&#1080;&#1092;&#1099;%20&#1085;&#1072;%20201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B33~1\LOCALS~1\Temp\&#1042;&#1088;&#1077;&#1084;&#1077;&#1085;&#1085;&#1072;&#1103;%20&#1087;&#1072;&#1087;&#1082;&#1072;%207%20&#1076;&#1083;&#1103;%20pril1_att.zip\&#1055;&#1088;&#1080;&#1083;.1%20&#1052;&#1086;&#1085;&#1080;&#1090;&#1086;&#1088;&#1080;&#1085;&#1075;%20&#1087;&#1083;&#1072;&#1090;&#1099;%20&#1075;&#1088;&#1072;&#1078;&#1076;&#1072;&#1085;%20&#1079;&#1072;%20&#1082;&#1086;&#1084;&#1084;&#1091;&#1085;&#1072;&#1083;&#1100;&#1085;&#1099;&#1077;%20&#1091;&#1089;&#1083;&#1091;&#1075;&#1080;%20(&#1074;%20&#1090;.&#1095;.%20&#1090;&#1074;&#1077;&#1088;&#1076;&#1086;&#1077;%20&#1090;&#1086;&#1087;&#1083;&#1080;&#1074;&#1086;)%20&#1085;&#1072;%202009&#1075;.%20&#1075;&#1086;&#1076;&#1086;&#1074;&#1086;&#1081;%20&#1087;&#1083;&#1072;&#1085;%20&#1085;&#1072;%2015.08.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B33~1\LOCALS~1\Temp\&#1042;&#1088;&#1077;&#1084;&#1077;&#1085;&#1085;&#1072;&#1103;%20&#1087;&#1072;&#1087;&#1082;&#1072;%208%20&#1076;&#1083;&#1103;%20pril1_att.zip\&#1055;&#1088;&#1080;&#1083;.1%20&#1052;&#1086;&#1085;&#1080;&#1090;&#1086;&#1088;&#1080;&#1085;&#1075;%20&#1087;&#1083;&#1072;&#1090;&#1099;%20&#1075;&#1088;&#1072;&#1078;&#1076;&#1072;&#1085;%20&#1079;&#1072;%20&#1082;&#1086;&#1084;&#1084;&#1091;&#1085;&#1072;&#1083;&#1100;&#1085;&#1099;&#1077;%20&#1091;&#1089;&#1083;&#1091;&#1075;&#1080;%20(&#1074;%20&#1090;.&#1095;.%20&#1090;&#1074;&#1077;&#1088;&#1076;&#1086;&#1077;%20&#1090;&#1086;&#1087;&#1083;&#1080;&#1074;&#1086;)%20&#1085;&#1072;%202009&#1075;.%20&#1075;&#1086;&#1076;&#1086;&#1074;&#1086;&#1081;%20&#1087;&#1083;&#1072;&#1085;%20&#1085;&#1072;%2015.08.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7;&#1074;&#1077;&#1090;&#1083;&#1072;&#1085;&#1072;\&#1052;&#1086;&#1080;%20&#1076;&#1086;&#1082;&#1091;&#1084;&#1077;&#1085;&#1090;&#1099;\WARM.CALC.3.23.v2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16">
          <cell r="F16" t="str">
            <v>01.01.2014</v>
          </cell>
        </row>
        <row r="17">
          <cell r="F17" t="str">
            <v>31.12.2014</v>
          </cell>
        </row>
        <row r="23">
          <cell r="F23" t="str">
            <v>ОАО "Тепловые сети"</v>
          </cell>
        </row>
        <row r="30">
          <cell r="F30" t="str">
            <v>Оказание услуг в сфере горячего водоснабжения</v>
          </cell>
        </row>
      </sheetData>
      <sheetData sheetId="7">
        <row r="36">
          <cell r="H36">
            <v>132.9</v>
          </cell>
        </row>
        <row r="44">
          <cell r="H44">
            <v>0</v>
          </cell>
        </row>
      </sheetData>
      <sheetData sheetId="12">
        <row r="2">
          <cell r="P2" t="str">
            <v>торги/аукционы</v>
          </cell>
        </row>
        <row r="3">
          <cell r="P3" t="str">
            <v>прямые договора без торгов</v>
          </cell>
        </row>
        <row r="4">
          <cell r="P4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2">
        <row r="2">
          <cell r="R2" t="str">
            <v>газ природный по регулируемой цене</v>
          </cell>
        </row>
        <row r="3">
          <cell r="R3" t="str">
            <v>газ природный по нерегулируемой цене</v>
          </cell>
        </row>
        <row r="4"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 на 20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Паспорт"/>
      <sheetName val="Инструкция"/>
      <sheetName val="Титульный"/>
      <sheetName val="Список листов"/>
      <sheetName val="КУ ВС"/>
      <sheetName val="КУ ВО"/>
      <sheetName val="КУ ГВС с водой"/>
      <sheetName val="КУ ГВС без воды"/>
      <sheetName val="КУ Отопления"/>
      <sheetName val="КУ утилизация ТБО"/>
      <sheetName val="Твердое топливо"/>
      <sheetName val="Газ"/>
      <sheetName val="Электроэнергия"/>
      <sheetName val="et_union"/>
      <sheetName val="Сравнение1"/>
      <sheetName val="Сравнение"/>
      <sheetName val="Свод"/>
      <sheetName val="Комментарии"/>
      <sheetName val="TEHSHEET"/>
      <sheetName val="REESTR"/>
      <sheetName val="Заголовок"/>
    </sheetNames>
    <sheetDataSet>
      <sheetData sheetId="20">
        <row r="2">
          <cell r="A2" t="str">
            <v>Город Краснодар</v>
          </cell>
          <cell r="R2">
            <v>2006</v>
          </cell>
        </row>
        <row r="3">
          <cell r="A3" t="str">
            <v>Город Анапа</v>
          </cell>
          <cell r="R3">
            <v>2007</v>
          </cell>
        </row>
        <row r="4">
          <cell r="A4" t="str">
            <v>Город Армавир</v>
          </cell>
          <cell r="R4">
            <v>2008</v>
          </cell>
        </row>
        <row r="5">
          <cell r="A5" t="str">
            <v>Город Геленджик</v>
          </cell>
          <cell r="R5">
            <v>2009</v>
          </cell>
        </row>
        <row r="6">
          <cell r="A6" t="str">
            <v>Город Горячий Ключ</v>
          </cell>
          <cell r="R6">
            <v>2010</v>
          </cell>
        </row>
        <row r="7">
          <cell r="A7" t="str">
            <v>Город Ейск</v>
          </cell>
          <cell r="R7">
            <v>2011</v>
          </cell>
        </row>
        <row r="8">
          <cell r="A8" t="str">
            <v>Город Кропоткин</v>
          </cell>
          <cell r="R8">
            <v>2012</v>
          </cell>
        </row>
        <row r="9">
          <cell r="A9" t="str">
            <v>Город Новороссийск</v>
          </cell>
          <cell r="R9">
            <v>2013</v>
          </cell>
        </row>
        <row r="10">
          <cell r="A10" t="str">
            <v>Город Сочи</v>
          </cell>
          <cell r="R10">
            <v>2014</v>
          </cell>
        </row>
        <row r="11">
          <cell r="A11" t="str">
            <v>Город Тихорецк</v>
          </cell>
          <cell r="R11">
            <v>2015</v>
          </cell>
        </row>
        <row r="12">
          <cell r="A12" t="str">
            <v>Абинский муниципальный район</v>
          </cell>
          <cell r="R12">
            <v>2016</v>
          </cell>
        </row>
        <row r="13">
          <cell r="A13" t="str">
            <v>Апшеронский муниципальный район</v>
          </cell>
          <cell r="R13">
            <v>2017</v>
          </cell>
        </row>
        <row r="14">
          <cell r="A14" t="str">
            <v>Белоглинский муниципальный район</v>
          </cell>
          <cell r="R14">
            <v>2018</v>
          </cell>
        </row>
        <row r="15">
          <cell r="A15" t="str">
            <v>Белореченский муниципальный район</v>
          </cell>
          <cell r="R15">
            <v>2019</v>
          </cell>
        </row>
        <row r="16">
          <cell r="A16" t="str">
            <v>Брюховецкий муниципальный район</v>
          </cell>
          <cell r="R16">
            <v>2020</v>
          </cell>
        </row>
        <row r="17">
          <cell r="A17" t="str">
            <v>Выселковский муниципальный район</v>
          </cell>
        </row>
        <row r="18">
          <cell r="A18" t="str">
            <v>Гулькевичский муниципальный район</v>
          </cell>
        </row>
        <row r="19">
          <cell r="A19" t="str">
            <v>Динской муниципальный район</v>
          </cell>
        </row>
        <row r="20">
          <cell r="A20" t="str">
            <v>Ейский муниципальный район</v>
          </cell>
        </row>
        <row r="21">
          <cell r="A21" t="str">
            <v>Кавказский муниципальный район</v>
          </cell>
        </row>
        <row r="22">
          <cell r="A22" t="str">
            <v>Калининский муниципальный район</v>
          </cell>
        </row>
        <row r="23">
          <cell r="A23" t="str">
            <v>Каневский муниципальный район</v>
          </cell>
        </row>
        <row r="24">
          <cell r="A24" t="str">
            <v>Кореновский муниципальный район</v>
          </cell>
        </row>
        <row r="25">
          <cell r="A25" t="str">
            <v>Красноармейский муниципальный район</v>
          </cell>
        </row>
        <row r="26">
          <cell r="A26" t="str">
            <v>Крыловский муниципальный район</v>
          </cell>
        </row>
        <row r="27">
          <cell r="A27" t="str">
            <v>Крымский муниципальный район</v>
          </cell>
        </row>
        <row r="28">
          <cell r="A28" t="str">
            <v>Курганинский муниципальный район</v>
          </cell>
        </row>
        <row r="29">
          <cell r="A29" t="str">
            <v>Кущевский муниципальный район</v>
          </cell>
        </row>
        <row r="30">
          <cell r="A30" t="str">
            <v>Лабинский муниципальный район</v>
          </cell>
        </row>
        <row r="31">
          <cell r="A31" t="str">
            <v>Ленинградский муниципальный район</v>
          </cell>
        </row>
        <row r="32">
          <cell r="A32" t="str">
            <v>Мостовский муниципальный район</v>
          </cell>
        </row>
        <row r="33">
          <cell r="A33" t="str">
            <v>Новокубанский муниципальный район</v>
          </cell>
        </row>
        <row r="34">
          <cell r="A34" t="str">
            <v>Новопокровский муниципальный район</v>
          </cell>
        </row>
        <row r="35">
          <cell r="A35" t="str">
            <v>Отрадненский муниципальный район</v>
          </cell>
        </row>
        <row r="36">
          <cell r="A36" t="str">
            <v>Павловский муниципальный район</v>
          </cell>
        </row>
        <row r="37">
          <cell r="A37" t="str">
            <v>Приморско-Ахтарский муниципальный район</v>
          </cell>
        </row>
        <row r="38">
          <cell r="A38" t="str">
            <v>Северский муниципальный район</v>
          </cell>
        </row>
        <row r="39">
          <cell r="A39" t="str">
            <v>Славянский муниципальный район</v>
          </cell>
        </row>
        <row r="40">
          <cell r="A40" t="str">
            <v>Староминский муниципальный район</v>
          </cell>
        </row>
        <row r="41">
          <cell r="A41" t="str">
            <v>Тбилисский муниципальный район</v>
          </cell>
        </row>
        <row r="42">
          <cell r="A42" t="str">
            <v>Темрюкский муниципальный район</v>
          </cell>
        </row>
        <row r="43">
          <cell r="A43" t="str">
            <v>Тимашевский муниципальный район</v>
          </cell>
        </row>
        <row r="44">
          <cell r="A44" t="str">
            <v>Тихорецкий муниципальный район</v>
          </cell>
        </row>
        <row r="45">
          <cell r="A45" t="str">
            <v>Туапсинский муниципальный район</v>
          </cell>
        </row>
        <row r="46">
          <cell r="A46" t="str">
            <v>Успенский муниципальный район</v>
          </cell>
        </row>
        <row r="47">
          <cell r="A47" t="str">
            <v>Усть-Лабинский муниципальный район</v>
          </cell>
        </row>
        <row r="48">
          <cell r="A48" t="str">
            <v>Щербиновский муниципальный район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Паспорт"/>
      <sheetName val="Инструкция"/>
      <sheetName val="Титульный"/>
      <sheetName val="Список листов"/>
      <sheetName val="КУ ВС"/>
      <sheetName val="КУ ВО"/>
      <sheetName val="КУ ГВС с водой"/>
      <sheetName val="КУ ГВС без воды"/>
      <sheetName val="КУ Отопления"/>
      <sheetName val="КУ утилизация ТБО"/>
      <sheetName val="Твердое топливо"/>
      <sheetName val="Газ"/>
      <sheetName val="Электроэнергия"/>
      <sheetName val="et_union"/>
      <sheetName val="Сравнение1"/>
      <sheetName val="Сравнение"/>
      <sheetName val="Свод"/>
      <sheetName val="Комментарии"/>
      <sheetName val="TEHSHEET"/>
      <sheetName val="REESTR"/>
      <sheetName val="Заголовок"/>
    </sheetNames>
    <sheetDataSet>
      <sheetData sheetId="4">
        <row r="9">
          <cell r="I9">
            <v>40040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Справочники"/>
      <sheetName val="Газ"/>
      <sheetName val="Печное"/>
      <sheetName val="Мазут"/>
      <sheetName val="Уголь"/>
      <sheetName val="Дизельное"/>
      <sheetName val="Прочее"/>
      <sheetName val="ЭЭ"/>
      <sheetName val="Вода"/>
      <sheetName val="Стоки"/>
      <sheetName val="Покупная"/>
      <sheetName val="Производство"/>
      <sheetName val="Передача"/>
      <sheetName val="Примечания"/>
      <sheetName val="Проверка"/>
      <sheetName val="et_union"/>
      <sheetName val="TEHSHEET"/>
      <sheetName val="REESTR"/>
      <sheetName val="REESTR_ORG"/>
      <sheetName val="REESTR_START"/>
      <sheetName val="modChange"/>
      <sheetName val="modAllCheck"/>
      <sheetName val="modReestr"/>
      <sheetName val="modFormuls"/>
      <sheetName val="modHyp"/>
      <sheetName val="modPost"/>
      <sheetName val="modBoilAndSup"/>
      <sheetName val="modPROV"/>
      <sheetName val="modButtonClick"/>
    </sheetNames>
    <sheetDataSet>
      <sheetData sheetId="2">
        <row r="22">
          <cell r="G22" t="str">
            <v>Павловское</v>
          </cell>
        </row>
      </sheetData>
      <sheetData sheetId="4">
        <row r="23">
          <cell r="G23" t="str">
            <v>x</v>
          </cell>
          <cell r="H23" t="str">
            <v>x</v>
          </cell>
        </row>
        <row r="24">
          <cell r="G24">
            <v>1</v>
          </cell>
          <cell r="H24" t="str">
            <v>от 0,1 до 1 млн.м3</v>
          </cell>
        </row>
        <row r="25">
          <cell r="G25" t="str">
            <v>2</v>
          </cell>
          <cell r="H25" t="str">
            <v>от 0,1 до 1 млн.м3</v>
          </cell>
        </row>
        <row r="26">
          <cell r="G26" t="str">
            <v>3</v>
          </cell>
          <cell r="H26" t="str">
            <v>от 0,1 до 1 млн.м3</v>
          </cell>
        </row>
        <row r="27">
          <cell r="G27" t="str">
            <v>4</v>
          </cell>
          <cell r="H27" t="str">
            <v>от 0,01 до 0,1 млн.м3</v>
          </cell>
        </row>
        <row r="28">
          <cell r="G28" t="str">
            <v>5</v>
          </cell>
          <cell r="H28" t="str">
            <v>от 0,1 до 1 млн.м3</v>
          </cell>
        </row>
        <row r="29">
          <cell r="G29" t="str">
            <v>6</v>
          </cell>
          <cell r="H29" t="str">
            <v>от 0,1 до 1 млн.м3</v>
          </cell>
        </row>
        <row r="30">
          <cell r="G30" t="str">
            <v>7</v>
          </cell>
          <cell r="H30" t="str">
            <v>от 0,1 до 1 млн.м3</v>
          </cell>
        </row>
        <row r="31">
          <cell r="G31" t="str">
            <v>8</v>
          </cell>
          <cell r="H31" t="str">
            <v>от 0,1 до 1 млн.м3</v>
          </cell>
        </row>
        <row r="32">
          <cell r="G32" t="str">
            <v>9</v>
          </cell>
          <cell r="H32" t="str">
            <v>от 0,1 до 1 млн.м3</v>
          </cell>
        </row>
        <row r="33">
          <cell r="G33" t="str">
            <v>10</v>
          </cell>
          <cell r="H33" t="str">
            <v>от 0,1 до 1 млн.м3</v>
          </cell>
        </row>
        <row r="34">
          <cell r="G34" t="str">
            <v>11</v>
          </cell>
          <cell r="H34" t="str">
            <v>от 0,1 до 1 млн.м3</v>
          </cell>
        </row>
        <row r="35">
          <cell r="G35" t="str">
            <v>12</v>
          </cell>
          <cell r="H35" t="str">
            <v>от 0,01 до 0,1 млн.м3</v>
          </cell>
        </row>
        <row r="36">
          <cell r="G36" t="str">
            <v>13</v>
          </cell>
          <cell r="H36" t="str">
            <v>от 0,01 до 0,1 млн.м3</v>
          </cell>
        </row>
        <row r="37">
          <cell r="G37" t="str">
            <v>14</v>
          </cell>
          <cell r="H37" t="str">
            <v>от 0,1 до 1 млн.м3</v>
          </cell>
        </row>
        <row r="38">
          <cell r="G38" t="str">
            <v>16</v>
          </cell>
          <cell r="H38" t="str">
            <v>от 0,1 до 1 млн.м3</v>
          </cell>
        </row>
        <row r="39">
          <cell r="G39" t="str">
            <v>17</v>
          </cell>
          <cell r="H39" t="str">
            <v>от 0,01 до 0,1 млн.м3</v>
          </cell>
        </row>
        <row r="40">
          <cell r="G40" t="str">
            <v>18</v>
          </cell>
          <cell r="H40" t="str">
            <v>от 0,1 до 1 млн.м3</v>
          </cell>
        </row>
        <row r="41">
          <cell r="G41" t="str">
            <v>19</v>
          </cell>
          <cell r="H41" t="str">
            <v>от 0,1 до 1 млн.м3</v>
          </cell>
        </row>
        <row r="42">
          <cell r="G42" t="str">
            <v>20</v>
          </cell>
          <cell r="H42" t="str">
            <v>от 0,1 до 1 млн.м3</v>
          </cell>
        </row>
        <row r="43">
          <cell r="G43" t="str">
            <v>21</v>
          </cell>
          <cell r="H43" t="str">
            <v>от 0,1 до 1 млн.м3</v>
          </cell>
        </row>
        <row r="44">
          <cell r="G44" t="str">
            <v>22</v>
          </cell>
          <cell r="H44" t="str">
            <v>от 0,01 до 0,1 млн.м3</v>
          </cell>
        </row>
        <row r="45">
          <cell r="G45" t="str">
            <v>23</v>
          </cell>
          <cell r="H45" t="str">
            <v>от 0,01 до 0,1 млн.м3</v>
          </cell>
        </row>
        <row r="46">
          <cell r="G46" t="str">
            <v>25</v>
          </cell>
          <cell r="H46" t="str">
            <v>от 0,01 до 0,1 млн.м3</v>
          </cell>
        </row>
        <row r="47">
          <cell r="G47" t="str">
            <v>26</v>
          </cell>
          <cell r="H47" t="str">
            <v>от 0,1 до 1 млн.м3</v>
          </cell>
        </row>
        <row r="48">
          <cell r="G48" t="str">
            <v>база</v>
          </cell>
          <cell r="H48" t="str">
            <v>до 0,01 млн.м3 </v>
          </cell>
        </row>
        <row r="51">
          <cell r="G51" t="str">
            <v>Добавить котельную</v>
          </cell>
        </row>
        <row r="52">
          <cell r="G52" t="str">
            <v>x</v>
          </cell>
          <cell r="H52" t="str">
            <v>x</v>
          </cell>
        </row>
        <row r="53">
          <cell r="G53">
            <v>1</v>
          </cell>
          <cell r="H53" t="str">
            <v>от 0,1 до 1 млн.м3</v>
          </cell>
        </row>
        <row r="54">
          <cell r="G54" t="str">
            <v>2</v>
          </cell>
          <cell r="H54" t="str">
            <v>от 0,1 до 1 млн.м3</v>
          </cell>
        </row>
        <row r="55">
          <cell r="G55" t="str">
            <v>3</v>
          </cell>
          <cell r="H55" t="str">
            <v>от 0,1 до 1 млн.м3</v>
          </cell>
        </row>
        <row r="56">
          <cell r="G56" t="str">
            <v>4</v>
          </cell>
          <cell r="H56" t="str">
            <v>от 0,01 до 0,1 млн.м3</v>
          </cell>
        </row>
        <row r="57">
          <cell r="G57" t="str">
            <v>5</v>
          </cell>
          <cell r="H57" t="str">
            <v>от 0,1 до 1 млн.м3</v>
          </cell>
        </row>
        <row r="58">
          <cell r="G58" t="str">
            <v>6</v>
          </cell>
          <cell r="H58" t="str">
            <v>от 0,1 до 1 млн.м3</v>
          </cell>
        </row>
        <row r="59">
          <cell r="G59" t="str">
            <v>7</v>
          </cell>
          <cell r="H59" t="str">
            <v>от 0,1 до 1 млн.м3</v>
          </cell>
        </row>
        <row r="60">
          <cell r="G60" t="str">
            <v>8</v>
          </cell>
          <cell r="H60" t="str">
            <v>от 0,1 до 1 млн.м3</v>
          </cell>
        </row>
        <row r="61">
          <cell r="G61" t="str">
            <v>9</v>
          </cell>
          <cell r="H61" t="str">
            <v>от 0,1 до 1 млн.м3</v>
          </cell>
        </row>
        <row r="62">
          <cell r="G62" t="str">
            <v>10</v>
          </cell>
          <cell r="H62" t="str">
            <v>от 0,1 до 1 млн.м3</v>
          </cell>
        </row>
        <row r="63">
          <cell r="G63" t="str">
            <v>11</v>
          </cell>
          <cell r="H63" t="str">
            <v>от 0,1 до 1 млн.м3</v>
          </cell>
        </row>
        <row r="64">
          <cell r="G64" t="str">
            <v>12</v>
          </cell>
          <cell r="H64" t="str">
            <v>от 0,01 до 0,1 млн.м3</v>
          </cell>
        </row>
        <row r="65">
          <cell r="G65" t="str">
            <v>13</v>
          </cell>
          <cell r="H65" t="str">
            <v>от 0,01 до 0,1 млн.м3</v>
          </cell>
        </row>
        <row r="66">
          <cell r="G66" t="str">
            <v>14</v>
          </cell>
          <cell r="H66" t="str">
            <v>от 0,1 до 1 млн.м3</v>
          </cell>
        </row>
        <row r="67">
          <cell r="G67" t="str">
            <v>16</v>
          </cell>
          <cell r="H67" t="str">
            <v>от 0,1 до 1 млн.м3</v>
          </cell>
        </row>
        <row r="68">
          <cell r="G68" t="str">
            <v>17</v>
          </cell>
          <cell r="H68" t="str">
            <v>от 0,01 до 0,1 млн.м3</v>
          </cell>
        </row>
        <row r="69">
          <cell r="G69" t="str">
            <v>18</v>
          </cell>
          <cell r="H69" t="str">
            <v>от 0,1 до 1 млн.м3</v>
          </cell>
        </row>
        <row r="70">
          <cell r="G70" t="str">
            <v>19</v>
          </cell>
          <cell r="H70" t="str">
            <v>от 0,1 до 1 млн.м3</v>
          </cell>
        </row>
        <row r="71">
          <cell r="G71" t="str">
            <v>20</v>
          </cell>
          <cell r="H71" t="str">
            <v>от 0,1 до 1 млн.м3</v>
          </cell>
        </row>
        <row r="72">
          <cell r="G72" t="str">
            <v>21</v>
          </cell>
          <cell r="H72" t="str">
            <v>от 0,1 до 1 млн.м3</v>
          </cell>
        </row>
        <row r="73">
          <cell r="G73" t="str">
            <v>22</v>
          </cell>
          <cell r="H73" t="str">
            <v>от 0,01 до 0,1 млн.м3</v>
          </cell>
        </row>
        <row r="74">
          <cell r="G74" t="str">
            <v>23</v>
          </cell>
          <cell r="H74" t="str">
            <v>от 0,01 до 0,1 млн.м3</v>
          </cell>
        </row>
        <row r="75">
          <cell r="G75" t="str">
            <v>25</v>
          </cell>
          <cell r="H75" t="str">
            <v>от 0,01 до 0,1 млн.м3</v>
          </cell>
        </row>
        <row r="76">
          <cell r="G76" t="str">
            <v>26</v>
          </cell>
          <cell r="H76" t="str">
            <v>от 0,1 до 1 млн.м3</v>
          </cell>
        </row>
        <row r="77">
          <cell r="G77" t="str">
            <v>база</v>
          </cell>
          <cell r="H77" t="str">
            <v>до 0,01 млн.м3 </v>
          </cell>
        </row>
        <row r="80">
          <cell r="G80" t="str">
            <v>Добавить котельную</v>
          </cell>
        </row>
        <row r="81">
          <cell r="G81" t="str">
            <v>x</v>
          </cell>
          <cell r="H81" t="str">
            <v>x</v>
          </cell>
        </row>
        <row r="82">
          <cell r="G82">
            <v>1</v>
          </cell>
          <cell r="H82" t="str">
            <v>от 0,1 до 1 млн.м3</v>
          </cell>
        </row>
        <row r="83">
          <cell r="G83" t="str">
            <v>2</v>
          </cell>
          <cell r="H83" t="str">
            <v>от 0,1 до 1 млн.м3</v>
          </cell>
        </row>
        <row r="84">
          <cell r="G84" t="str">
            <v>3</v>
          </cell>
          <cell r="H84" t="str">
            <v>от 0,1 до 1 млн.м3</v>
          </cell>
        </row>
        <row r="85">
          <cell r="G85" t="str">
            <v>4</v>
          </cell>
          <cell r="H85" t="str">
            <v>от 0,01 до 0,1 млн.м3</v>
          </cell>
        </row>
        <row r="86">
          <cell r="G86" t="str">
            <v>5</v>
          </cell>
          <cell r="H86" t="str">
            <v>от 0,1 до 1 млн.м3</v>
          </cell>
        </row>
        <row r="87">
          <cell r="G87" t="str">
            <v>6</v>
          </cell>
          <cell r="H87" t="str">
            <v>от 0,1 до 1 млн.м3</v>
          </cell>
        </row>
        <row r="88">
          <cell r="G88" t="str">
            <v>7</v>
          </cell>
          <cell r="H88" t="str">
            <v>от 0,1 до 1 млн.м3</v>
          </cell>
        </row>
        <row r="89">
          <cell r="G89" t="str">
            <v>8</v>
          </cell>
          <cell r="H89" t="str">
            <v>от 0,1 до 1 млн.м3</v>
          </cell>
        </row>
        <row r="90">
          <cell r="G90" t="str">
            <v>9</v>
          </cell>
          <cell r="H90" t="str">
            <v>от 0,1 до 1 млн.м3</v>
          </cell>
        </row>
        <row r="91">
          <cell r="G91" t="str">
            <v>10</v>
          </cell>
          <cell r="H91" t="str">
            <v>от 0,1 до 1 млн.м3</v>
          </cell>
        </row>
        <row r="92">
          <cell r="G92" t="str">
            <v>11</v>
          </cell>
          <cell r="H92" t="str">
            <v>от 0,1 до 1 млн.м3</v>
          </cell>
        </row>
        <row r="93">
          <cell r="G93" t="str">
            <v>12</v>
          </cell>
          <cell r="H93" t="str">
            <v>от 0,01 до 0,1 млн.м3</v>
          </cell>
        </row>
        <row r="94">
          <cell r="G94" t="str">
            <v>13</v>
          </cell>
          <cell r="H94" t="str">
            <v>от 0,01 до 0,1 млн.м3</v>
          </cell>
        </row>
        <row r="95">
          <cell r="G95" t="str">
            <v>14</v>
          </cell>
          <cell r="H95" t="str">
            <v>от 0,1 до 1 млн.м3</v>
          </cell>
        </row>
        <row r="96">
          <cell r="G96" t="str">
            <v>16</v>
          </cell>
          <cell r="H96" t="str">
            <v>от 0,1 до 1 млн.м3</v>
          </cell>
        </row>
        <row r="97">
          <cell r="G97" t="str">
            <v>17</v>
          </cell>
          <cell r="H97" t="str">
            <v>от 0,01 до 0,1 млн.м3</v>
          </cell>
        </row>
        <row r="98">
          <cell r="G98" t="str">
            <v>18</v>
          </cell>
          <cell r="H98" t="str">
            <v>от 0,1 до 1 млн.м3</v>
          </cell>
        </row>
        <row r="99">
          <cell r="G99" t="str">
            <v>19</v>
          </cell>
          <cell r="H99" t="str">
            <v>от 0,1 до 1 млн.м3</v>
          </cell>
        </row>
        <row r="100">
          <cell r="G100" t="str">
            <v>20</v>
          </cell>
          <cell r="H100" t="str">
            <v>от 0,1 до 1 млн.м3</v>
          </cell>
        </row>
        <row r="101">
          <cell r="G101" t="str">
            <v>21</v>
          </cell>
          <cell r="H101" t="str">
            <v>от 0,1 до 1 млн.м3</v>
          </cell>
        </row>
        <row r="102">
          <cell r="G102" t="str">
            <v>22</v>
          </cell>
          <cell r="H102" t="str">
            <v>от 0,01 до 0,1 млн.м3</v>
          </cell>
        </row>
        <row r="103">
          <cell r="G103" t="str">
            <v>23</v>
          </cell>
          <cell r="H103" t="str">
            <v>от 0,01 до 0,1 млн.м3</v>
          </cell>
        </row>
        <row r="104">
          <cell r="G104" t="str">
            <v>25</v>
          </cell>
          <cell r="H104" t="str">
            <v>от 0,01 до 0,1 млн.м3</v>
          </cell>
        </row>
        <row r="105">
          <cell r="G105" t="str">
            <v>26</v>
          </cell>
          <cell r="H105" t="str">
            <v>от 0,1 до 1 млн.м3</v>
          </cell>
        </row>
        <row r="106">
          <cell r="G106" t="str">
            <v>база</v>
          </cell>
          <cell r="H106" t="str">
            <v>до 0,01 млн.м3 </v>
          </cell>
        </row>
        <row r="109">
          <cell r="G109" t="str">
            <v>Добавить котельную</v>
          </cell>
        </row>
      </sheetData>
      <sheetData sheetId="19">
        <row r="2">
          <cell r="U2" t="str">
            <v>до 0,01 млн.м3 </v>
          </cell>
        </row>
        <row r="3">
          <cell r="U3" t="str">
            <v>от 0,01 до 0,1 млн.м3</v>
          </cell>
        </row>
        <row r="4">
          <cell r="U4" t="str">
            <v>от 0,1 до 1 млн.м3</v>
          </cell>
        </row>
        <row r="5">
          <cell r="U5" t="str">
            <v>от 1 до 10 млн.м3</v>
          </cell>
        </row>
        <row r="6">
          <cell r="U6" t="str">
            <v>от 10 до 100 млн.м3</v>
          </cell>
        </row>
        <row r="7">
          <cell r="U7" t="str">
            <v>от 100 до 500 млн.м3</v>
          </cell>
        </row>
        <row r="8">
          <cell r="U8" t="str">
            <v>свыше 500 млн.м3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6.125" style="0" customWidth="1"/>
    <col min="2" max="2" width="54.25390625" style="0" customWidth="1"/>
    <col min="3" max="3" width="11.875" style="0" customWidth="1"/>
    <col min="4" max="4" width="17.00390625" style="0" customWidth="1"/>
    <col min="5" max="5" width="23.125" style="0" customWidth="1"/>
  </cols>
  <sheetData>
    <row r="1" spans="1:5" ht="45.75" customHeight="1">
      <c r="A1" s="33" t="s">
        <v>119</v>
      </c>
      <c r="B1" s="33"/>
      <c r="C1" s="33"/>
      <c r="D1" s="33"/>
      <c r="E1" s="35"/>
    </row>
    <row r="2" spans="1:5" ht="12.75" customHeight="1">
      <c r="A2" s="34" t="s">
        <v>140</v>
      </c>
      <c r="B2" s="34"/>
      <c r="C2" s="34"/>
      <c r="D2" s="34"/>
      <c r="E2" s="36"/>
    </row>
    <row r="3" ht="12.75" customHeight="1"/>
    <row r="4" spans="1:5" ht="30.75" customHeight="1">
      <c r="A4" s="1" t="s">
        <v>0</v>
      </c>
      <c r="B4" s="1" t="s">
        <v>1</v>
      </c>
      <c r="C4" s="1" t="s">
        <v>2</v>
      </c>
      <c r="D4" s="1" t="s">
        <v>3</v>
      </c>
      <c r="E4" s="2"/>
    </row>
    <row r="5" spans="1:5" ht="12.75">
      <c r="A5" s="3" t="s">
        <v>4</v>
      </c>
      <c r="B5" s="3" t="s">
        <v>5</v>
      </c>
      <c r="C5" s="3" t="s">
        <v>6</v>
      </c>
      <c r="D5" s="3" t="s">
        <v>7</v>
      </c>
      <c r="E5" s="4"/>
    </row>
    <row r="6" spans="1:5" ht="33.75">
      <c r="A6" s="5" t="s">
        <v>4</v>
      </c>
      <c r="B6" s="6" t="s">
        <v>8</v>
      </c>
      <c r="C6" s="7" t="s">
        <v>9</v>
      </c>
      <c r="D6" s="8" t="str">
        <f>IF(activity="","",activity)</f>
        <v>Оказание услуг в сфере горячего водоснабжения</v>
      </c>
      <c r="E6" s="2"/>
    </row>
    <row r="7" spans="1:5" ht="12.75">
      <c r="A7" s="5" t="s">
        <v>5</v>
      </c>
      <c r="B7" s="6" t="s">
        <v>10</v>
      </c>
      <c r="C7" s="7" t="s">
        <v>11</v>
      </c>
      <c r="D7" s="9">
        <f>6998.5+2221.18*3295.85/1000+1831.45</f>
        <v>16150.626102999999</v>
      </c>
      <c r="E7" s="2"/>
    </row>
    <row r="8" spans="1:5" ht="33.75">
      <c r="A8" s="5" t="s">
        <v>6</v>
      </c>
      <c r="B8" s="6" t="s">
        <v>12</v>
      </c>
      <c r="C8" s="7" t="s">
        <v>11</v>
      </c>
      <c r="D8" s="10">
        <f>SUM(D9:D11)+SUM(D15:D16)+SUM(D19:D23)+D26+D29+SUM(D37:D38)</f>
        <v>15825.48108</v>
      </c>
      <c r="E8" s="2"/>
    </row>
    <row r="9" spans="1:5" ht="33.75">
      <c r="A9" s="5" t="s">
        <v>13</v>
      </c>
      <c r="B9" s="11" t="s">
        <v>14</v>
      </c>
      <c r="C9" s="7" t="s">
        <v>11</v>
      </c>
      <c r="D9" s="9">
        <v>0</v>
      </c>
      <c r="E9" s="2"/>
    </row>
    <row r="10" spans="1:5" ht="33.75">
      <c r="A10" s="5" t="s">
        <v>15</v>
      </c>
      <c r="B10" s="11" t="s">
        <v>16</v>
      </c>
      <c r="C10" s="7" t="s">
        <v>11</v>
      </c>
      <c r="D10" s="9">
        <v>5937.3</v>
      </c>
      <c r="E10" s="2"/>
    </row>
    <row r="11" spans="1:5" ht="38.25">
      <c r="A11" s="5" t="s">
        <v>17</v>
      </c>
      <c r="B11" s="12" t="s">
        <v>18</v>
      </c>
      <c r="C11" s="7" t="s">
        <v>11</v>
      </c>
      <c r="D11" s="10">
        <f>SUM(D12:D14)</f>
        <v>1831.4458799999998</v>
      </c>
      <c r="E11" s="2"/>
    </row>
    <row r="12" spans="1:5" ht="12.75">
      <c r="A12" s="5" t="s">
        <v>19</v>
      </c>
      <c r="B12" s="13" t="s">
        <v>20</v>
      </c>
      <c r="C12" s="7" t="s">
        <v>11</v>
      </c>
      <c r="D12" s="9">
        <v>0</v>
      </c>
      <c r="E12" s="2"/>
    </row>
    <row r="13" spans="1:5" ht="12.75">
      <c r="A13" s="5" t="s">
        <v>21</v>
      </c>
      <c r="B13" s="13" t="s">
        <v>22</v>
      </c>
      <c r="C13" s="7" t="s">
        <v>11</v>
      </c>
      <c r="D13" s="9">
        <f>23.29*38379/1000+24.43*38379/1000</f>
        <v>1831.4458799999998</v>
      </c>
      <c r="E13" s="2"/>
    </row>
    <row r="14" spans="1:5" ht="12.75">
      <c r="A14" s="5" t="s">
        <v>23</v>
      </c>
      <c r="B14" s="13" t="s">
        <v>24</v>
      </c>
      <c r="C14" s="7" t="s">
        <v>11</v>
      </c>
      <c r="D14" s="9">
        <v>0</v>
      </c>
      <c r="E14" s="2"/>
    </row>
    <row r="15" spans="1:5" ht="45">
      <c r="A15" s="5" t="s">
        <v>25</v>
      </c>
      <c r="B15" s="11" t="s">
        <v>26</v>
      </c>
      <c r="C15" s="7" t="s">
        <v>11</v>
      </c>
      <c r="D15" s="9">
        <v>0</v>
      </c>
      <c r="E15" s="2"/>
    </row>
    <row r="16" spans="1:5" ht="33.75">
      <c r="A16" s="5" t="s">
        <v>27</v>
      </c>
      <c r="B16" s="11" t="s">
        <v>28</v>
      </c>
      <c r="C16" s="7" t="s">
        <v>11</v>
      </c>
      <c r="D16" s="9">
        <v>983.4</v>
      </c>
      <c r="E16" s="2"/>
    </row>
    <row r="17" spans="1:5" ht="12.75">
      <c r="A17" s="5" t="s">
        <v>29</v>
      </c>
      <c r="B17" s="14" t="s">
        <v>30</v>
      </c>
      <c r="C17" s="7" t="s">
        <v>31</v>
      </c>
      <c r="D17" s="9">
        <v>5.0472</v>
      </c>
      <c r="E17" s="2"/>
    </row>
    <row r="18" spans="1:5" ht="12.75">
      <c r="A18" s="5" t="s">
        <v>32</v>
      </c>
      <c r="B18" s="13" t="s">
        <v>33</v>
      </c>
      <c r="C18" s="7" t="s">
        <v>34</v>
      </c>
      <c r="D18" s="15">
        <v>194.8</v>
      </c>
      <c r="E18" s="2"/>
    </row>
    <row r="19" spans="1:5" ht="22.5">
      <c r="A19" s="5" t="s">
        <v>35</v>
      </c>
      <c r="B19" s="11" t="s">
        <v>36</v>
      </c>
      <c r="C19" s="7" t="s">
        <v>11</v>
      </c>
      <c r="D19" s="9">
        <f>4677.6-313.4-1665.2</f>
        <v>2699.000000000001</v>
      </c>
      <c r="E19" s="2"/>
    </row>
    <row r="20" spans="1:5" ht="22.5">
      <c r="A20" s="5" t="s">
        <v>37</v>
      </c>
      <c r="B20" s="11" t="s">
        <v>38</v>
      </c>
      <c r="C20" s="7" t="s">
        <v>11</v>
      </c>
      <c r="D20" s="9">
        <f>D19*0.302</f>
        <v>815.0980000000003</v>
      </c>
      <c r="E20" s="2"/>
    </row>
    <row r="21" spans="1:5" ht="22.5">
      <c r="A21" s="5" t="s">
        <v>39</v>
      </c>
      <c r="B21" s="11" t="s">
        <v>40</v>
      </c>
      <c r="C21" s="7" t="s">
        <v>11</v>
      </c>
      <c r="D21" s="9">
        <v>378.7</v>
      </c>
      <c r="E21" s="2"/>
    </row>
    <row r="22" spans="1:5" ht="22.5">
      <c r="A22" s="5" t="s">
        <v>41</v>
      </c>
      <c r="B22" s="11" t="s">
        <v>42</v>
      </c>
      <c r="C22" s="7" t="s">
        <v>11</v>
      </c>
      <c r="D22" s="9">
        <v>6.7</v>
      </c>
      <c r="E22" s="2"/>
    </row>
    <row r="23" spans="1:5" ht="12.75">
      <c r="A23" s="5" t="s">
        <v>43</v>
      </c>
      <c r="B23" s="11" t="s">
        <v>44</v>
      </c>
      <c r="C23" s="7" t="s">
        <v>11</v>
      </c>
      <c r="D23" s="9">
        <f>333+D24+D25</f>
        <v>741.0468</v>
      </c>
      <c r="E23" s="2"/>
    </row>
    <row r="24" spans="1:5" ht="12.75">
      <c r="A24" s="5" t="s">
        <v>45</v>
      </c>
      <c r="B24" s="13" t="s">
        <v>46</v>
      </c>
      <c r="C24" s="7" t="s">
        <v>11</v>
      </c>
      <c r="D24" s="9">
        <v>313.4</v>
      </c>
      <c r="E24" s="2"/>
    </row>
    <row r="25" spans="1:5" ht="12.75">
      <c r="A25" s="5" t="s">
        <v>47</v>
      </c>
      <c r="B25" s="13" t="s">
        <v>48</v>
      </c>
      <c r="C25" s="7" t="s">
        <v>11</v>
      </c>
      <c r="D25" s="9">
        <f>D24*0.302</f>
        <v>94.64679999999998</v>
      </c>
      <c r="E25" s="2"/>
    </row>
    <row r="26" spans="1:5" ht="12.75">
      <c r="A26" s="5" t="s">
        <v>49</v>
      </c>
      <c r="B26" s="11" t="s">
        <v>50</v>
      </c>
      <c r="C26" s="7" t="s">
        <v>11</v>
      </c>
      <c r="D26" s="9">
        <f>131.8+1665.2+D28</f>
        <v>2299.8904</v>
      </c>
      <c r="E26" s="2"/>
    </row>
    <row r="27" spans="1:5" ht="12.75">
      <c r="A27" s="5" t="s">
        <v>51</v>
      </c>
      <c r="B27" s="13" t="s">
        <v>46</v>
      </c>
      <c r="C27" s="7" t="s">
        <v>11</v>
      </c>
      <c r="D27" s="9">
        <v>1665.2</v>
      </c>
      <c r="E27" s="2"/>
    </row>
    <row r="28" spans="1:5" ht="12.75">
      <c r="A28" s="5" t="s">
        <v>52</v>
      </c>
      <c r="B28" s="13" t="s">
        <v>48</v>
      </c>
      <c r="C28" s="7" t="s">
        <v>11</v>
      </c>
      <c r="D28" s="9">
        <f>D27*0.302</f>
        <v>502.8904</v>
      </c>
      <c r="E28" s="2"/>
    </row>
    <row r="29" spans="1:5" ht="25.5">
      <c r="A29" s="5" t="s">
        <v>53</v>
      </c>
      <c r="B29" s="12" t="s">
        <v>54</v>
      </c>
      <c r="C29" s="7" t="s">
        <v>11</v>
      </c>
      <c r="D29" s="9">
        <f>132.9</f>
        <v>132.9</v>
      </c>
      <c r="E29" s="2"/>
    </row>
    <row r="30" spans="1:5" ht="25.5">
      <c r="A30" s="5" t="s">
        <v>55</v>
      </c>
      <c r="B30" s="14" t="s">
        <v>56</v>
      </c>
      <c r="C30" s="7" t="s">
        <v>11</v>
      </c>
      <c r="D30" s="16">
        <v>0</v>
      </c>
      <c r="E30" s="2"/>
    </row>
    <row r="31" spans="1:5" ht="25.5">
      <c r="A31" s="5" t="s">
        <v>57</v>
      </c>
      <c r="B31" s="14" t="s">
        <v>58</v>
      </c>
      <c r="C31" s="7" t="s">
        <v>11</v>
      </c>
      <c r="D31" s="16">
        <f>132.9-22.2</f>
        <v>110.7</v>
      </c>
      <c r="E31" s="2"/>
    </row>
    <row r="32" spans="1:5" ht="25.5">
      <c r="A32" s="17" t="s">
        <v>59</v>
      </c>
      <c r="B32" s="14" t="s">
        <v>60</v>
      </c>
      <c r="C32" s="7" t="s">
        <v>11</v>
      </c>
      <c r="D32" s="16">
        <v>22.2</v>
      </c>
      <c r="E32" s="2"/>
    </row>
    <row r="33" spans="1:5" ht="12.75">
      <c r="A33" s="17" t="s">
        <v>61</v>
      </c>
      <c r="B33" s="14" t="s">
        <v>62</v>
      </c>
      <c r="C33" s="7" t="s">
        <v>11</v>
      </c>
      <c r="D33" s="16">
        <v>898</v>
      </c>
      <c r="E33" s="2"/>
    </row>
    <row r="34" spans="1:5" ht="33.75">
      <c r="A34" s="17" t="s">
        <v>63</v>
      </c>
      <c r="B34" s="13" t="s">
        <v>64</v>
      </c>
      <c r="C34" s="7" t="s">
        <v>31</v>
      </c>
      <c r="D34" s="16">
        <v>10573</v>
      </c>
      <c r="E34" s="2"/>
    </row>
    <row r="35" spans="1:5" ht="22.5">
      <c r="A35" s="17" t="s">
        <v>65</v>
      </c>
      <c r="B35" s="13" t="s">
        <v>66</v>
      </c>
      <c r="C35" s="7" t="s">
        <v>67</v>
      </c>
      <c r="D35" s="18">
        <f>D33/12/D34*1000</f>
        <v>7.077776726882941</v>
      </c>
      <c r="E35" s="2"/>
    </row>
    <row r="36" spans="1:5" ht="22.5">
      <c r="A36" s="17" t="s">
        <v>68</v>
      </c>
      <c r="B36" s="13" t="s">
        <v>69</v>
      </c>
      <c r="C36" s="7" t="s">
        <v>11</v>
      </c>
      <c r="D36" s="16">
        <f>D33*0.302</f>
        <v>271.19599999999997</v>
      </c>
      <c r="E36" s="2"/>
    </row>
    <row r="37" spans="1:5" ht="45">
      <c r="A37" s="17" t="s">
        <v>70</v>
      </c>
      <c r="B37" s="11" t="s">
        <v>71</v>
      </c>
      <c r="C37" s="7" t="s">
        <v>11</v>
      </c>
      <c r="D37" s="9">
        <v>0</v>
      </c>
      <c r="E37" s="2"/>
    </row>
    <row r="38" spans="1:5" ht="12.75">
      <c r="A38" s="19"/>
      <c r="B38" s="20" t="s">
        <v>72</v>
      </c>
      <c r="C38" s="21"/>
      <c r="D38" s="22"/>
      <c r="E38" s="2"/>
    </row>
    <row r="39" spans="1:5" ht="33.75">
      <c r="A39" s="5" t="s">
        <v>7</v>
      </c>
      <c r="B39" s="23" t="s">
        <v>73</v>
      </c>
      <c r="C39" s="7" t="s">
        <v>11</v>
      </c>
      <c r="D39" s="9">
        <f>D7-D8</f>
        <v>325.1450229999991</v>
      </c>
      <c r="E39" s="2"/>
    </row>
    <row r="40" spans="1:5" ht="22.5">
      <c r="A40" s="5" t="s">
        <v>74</v>
      </c>
      <c r="B40" s="6" t="s">
        <v>75</v>
      </c>
      <c r="C40" s="7" t="s">
        <v>11</v>
      </c>
      <c r="D40" s="9">
        <v>260</v>
      </c>
      <c r="E40" s="2"/>
    </row>
    <row r="41" spans="1:5" ht="33.75">
      <c r="A41" s="5" t="s">
        <v>76</v>
      </c>
      <c r="B41" s="11" t="s">
        <v>77</v>
      </c>
      <c r="C41" s="7" t="s">
        <v>11</v>
      </c>
      <c r="D41" s="9">
        <v>0</v>
      </c>
      <c r="E41" s="2"/>
    </row>
    <row r="42" spans="1:5" ht="25.5">
      <c r="A42" s="17" t="s">
        <v>78</v>
      </c>
      <c r="B42" s="24" t="s">
        <v>79</v>
      </c>
      <c r="C42" s="7" t="s">
        <v>80</v>
      </c>
      <c r="D42" s="10">
        <f>SUM(D43:D44)</f>
        <v>76.758</v>
      </c>
      <c r="E42" s="2"/>
    </row>
    <row r="43" spans="1:5" ht="12.75">
      <c r="A43" s="17" t="s">
        <v>81</v>
      </c>
      <c r="B43" s="11" t="s">
        <v>20</v>
      </c>
      <c r="C43" s="7" t="s">
        <v>80</v>
      </c>
      <c r="D43" s="9">
        <v>0</v>
      </c>
      <c r="E43" s="2"/>
    </row>
    <row r="44" spans="1:5" ht="12.75">
      <c r="A44" s="17" t="s">
        <v>82</v>
      </c>
      <c r="B44" s="11" t="s">
        <v>22</v>
      </c>
      <c r="C44" s="7" t="s">
        <v>80</v>
      </c>
      <c r="D44" s="9">
        <v>76.758</v>
      </c>
      <c r="E44" s="2"/>
    </row>
    <row r="45" spans="1:5" ht="33.75">
      <c r="A45" s="17" t="s">
        <v>83</v>
      </c>
      <c r="B45" s="23" t="s">
        <v>84</v>
      </c>
      <c r="C45" s="7" t="s">
        <v>80</v>
      </c>
      <c r="D45" s="9">
        <v>0</v>
      </c>
      <c r="E45" s="2"/>
    </row>
    <row r="46" spans="1:5" ht="22.5">
      <c r="A46" s="17" t="s">
        <v>85</v>
      </c>
      <c r="B46" s="23" t="s">
        <v>86</v>
      </c>
      <c r="C46" s="7" t="s">
        <v>87</v>
      </c>
      <c r="D46" s="15">
        <v>0</v>
      </c>
      <c r="E46" s="2"/>
    </row>
    <row r="47" spans="1:5" ht="33.75">
      <c r="A47" s="17" t="s">
        <v>88</v>
      </c>
      <c r="B47" s="23" t="s">
        <v>89</v>
      </c>
      <c r="C47" s="7" t="s">
        <v>87</v>
      </c>
      <c r="D47" s="15">
        <v>6.5918</v>
      </c>
      <c r="E47" s="2"/>
    </row>
    <row r="48" spans="1:5" ht="22.5">
      <c r="A48" s="17" t="s">
        <v>90</v>
      </c>
      <c r="B48" s="23" t="s">
        <v>91</v>
      </c>
      <c r="C48" s="7" t="s">
        <v>87</v>
      </c>
      <c r="D48" s="10">
        <f>SUM(D49:D50)</f>
        <v>6.5918</v>
      </c>
      <c r="E48" s="2"/>
    </row>
    <row r="49" spans="1:5" ht="12.75">
      <c r="A49" s="17" t="s">
        <v>92</v>
      </c>
      <c r="B49" s="11" t="s">
        <v>93</v>
      </c>
      <c r="C49" s="7" t="s">
        <v>87</v>
      </c>
      <c r="D49" s="15">
        <f>6.5918*0.6</f>
        <v>3.9550799999999997</v>
      </c>
      <c r="E49" s="2"/>
    </row>
    <row r="50" spans="1:5" ht="12.75">
      <c r="A50" s="17" t="s">
        <v>94</v>
      </c>
      <c r="B50" s="12" t="s">
        <v>95</v>
      </c>
      <c r="C50" s="7" t="s">
        <v>87</v>
      </c>
      <c r="D50" s="15">
        <f>D47-D49</f>
        <v>2.6367200000000004</v>
      </c>
      <c r="E50" s="2"/>
    </row>
    <row r="51" spans="1:5" ht="22.5">
      <c r="A51" s="17" t="s">
        <v>96</v>
      </c>
      <c r="B51" s="6" t="s">
        <v>97</v>
      </c>
      <c r="C51" s="7" t="s">
        <v>80</v>
      </c>
      <c r="D51" s="9">
        <v>76.76</v>
      </c>
      <c r="E51" s="2"/>
    </row>
    <row r="52" spans="1:5" ht="12.75">
      <c r="A52" s="17" t="s">
        <v>98</v>
      </c>
      <c r="B52" s="11" t="s">
        <v>93</v>
      </c>
      <c r="C52" s="7" t="s">
        <v>80</v>
      </c>
      <c r="D52" s="9">
        <f>D51*0.6</f>
        <v>46.056000000000004</v>
      </c>
      <c r="E52" s="2"/>
    </row>
    <row r="53" spans="1:5" ht="12.75">
      <c r="A53" s="17" t="s">
        <v>99</v>
      </c>
      <c r="B53" s="12" t="s">
        <v>95</v>
      </c>
      <c r="C53" s="7" t="s">
        <v>80</v>
      </c>
      <c r="D53" s="9">
        <f>D51-D52</f>
        <v>30.704</v>
      </c>
      <c r="E53" s="2"/>
    </row>
    <row r="54" spans="1:5" ht="12.75">
      <c r="A54" s="17" t="s">
        <v>100</v>
      </c>
      <c r="B54" s="23" t="s">
        <v>101</v>
      </c>
      <c r="C54" s="7" t="s">
        <v>102</v>
      </c>
      <c r="D54" s="9">
        <v>0</v>
      </c>
      <c r="E54" s="2"/>
    </row>
    <row r="55" spans="1:5" ht="25.5">
      <c r="A55" s="17" t="s">
        <v>103</v>
      </c>
      <c r="B55" s="24" t="s">
        <v>104</v>
      </c>
      <c r="C55" s="7" t="s">
        <v>105</v>
      </c>
      <c r="D55" s="25">
        <v>0.17</v>
      </c>
      <c r="E55" s="2"/>
    </row>
    <row r="56" spans="1:5" ht="22.5">
      <c r="A56" s="17" t="s">
        <v>106</v>
      </c>
      <c r="B56" s="23" t="s">
        <v>107</v>
      </c>
      <c r="C56" s="7" t="s">
        <v>108</v>
      </c>
      <c r="D56" s="9">
        <v>9.74</v>
      </c>
      <c r="E56" s="2"/>
    </row>
    <row r="57" spans="1:5" ht="22.5">
      <c r="A57" s="17" t="s">
        <v>109</v>
      </c>
      <c r="B57" s="23" t="s">
        <v>110</v>
      </c>
      <c r="C57" s="7" t="s">
        <v>67</v>
      </c>
      <c r="D57" s="26">
        <v>30</v>
      </c>
      <c r="E57" s="2"/>
    </row>
    <row r="58" spans="1:5" ht="33.75">
      <c r="A58" s="17" t="s">
        <v>111</v>
      </c>
      <c r="B58" s="23" t="s">
        <v>112</v>
      </c>
      <c r="C58" s="27" t="s">
        <v>113</v>
      </c>
      <c r="D58" s="9">
        <f>D18/D42</f>
        <v>2.5378462179837937</v>
      </c>
      <c r="E58" s="2"/>
    </row>
    <row r="59" spans="1:5" ht="12.75">
      <c r="A59" s="17" t="s">
        <v>114</v>
      </c>
      <c r="B59" s="28" t="s">
        <v>115</v>
      </c>
      <c r="C59" s="29"/>
      <c r="D59" s="30" t="s">
        <v>116</v>
      </c>
      <c r="E59" s="2"/>
    </row>
    <row r="60" spans="1:5" ht="12.75">
      <c r="A60" s="31" t="s">
        <v>117</v>
      </c>
      <c r="B60" s="32" t="s">
        <v>118</v>
      </c>
      <c r="C60" s="32"/>
      <c r="D60" s="32"/>
      <c r="E60" s="4"/>
    </row>
  </sheetData>
  <mergeCells count="3">
    <mergeCell ref="A2:D2"/>
    <mergeCell ref="A1:D1"/>
    <mergeCell ref="B60:D60"/>
  </mergeCells>
  <dataValidations count="3">
    <dataValidation type="decimal" allowBlank="1" showInputMessage="1" showErrorMessage="1" sqref="D48 D8 D11 D42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D49:D58 D9:D10 D7 D12:D37 D39:D41 D43:D47">
      <formula1>-999999999</formula1>
      <formula2>999999999999</formula2>
    </dataValidation>
    <dataValidation type="textLength" operator="lessThanOrEqual" allowBlank="1" showInputMessage="1" showErrorMessage="1" sqref="D59">
      <formula1>300</formula1>
    </dataValidation>
  </dataValidations>
  <hyperlinks>
    <hyperlink ref="B38" location="'ГВС показатели'!A1" tooltip="Добавить запись" display="Добавить запись"/>
  </hyperlink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3" sqref="A3:K3"/>
    </sheetView>
  </sheetViews>
  <sheetFormatPr defaultColWidth="9.00390625" defaultRowHeight="12.75"/>
  <cols>
    <col min="1" max="1" width="5.75390625" style="0" customWidth="1"/>
    <col min="2" max="2" width="28.00390625" style="0" customWidth="1"/>
    <col min="3" max="3" width="13.75390625" style="0" customWidth="1"/>
    <col min="4" max="4" width="14.25390625" style="0" customWidth="1"/>
    <col min="5" max="5" width="16.25390625" style="0" bestFit="1" customWidth="1"/>
    <col min="6" max="6" width="17.75390625" style="0" customWidth="1"/>
    <col min="7" max="7" width="10.75390625" style="0" customWidth="1"/>
    <col min="8" max="8" width="11.125" style="0" bestFit="1" customWidth="1"/>
    <col min="9" max="9" width="11.625" style="0" customWidth="1"/>
  </cols>
  <sheetData>
    <row r="2" spans="1:11" ht="12.75">
      <c r="A2" s="35"/>
      <c r="B2" s="33" t="s">
        <v>139</v>
      </c>
      <c r="C2" s="33"/>
      <c r="D2" s="33"/>
      <c r="E2" s="33"/>
      <c r="F2" s="33"/>
      <c r="G2" s="33"/>
      <c r="H2" s="33"/>
      <c r="I2" s="33"/>
      <c r="J2" s="33"/>
      <c r="K2" s="35"/>
    </row>
    <row r="3" spans="1:11" ht="12.75">
      <c r="A3" s="34" t="s">
        <v>140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9" ht="101.25">
      <c r="A4" s="1" t="s">
        <v>0</v>
      </c>
      <c r="B4" s="1" t="s">
        <v>120</v>
      </c>
      <c r="C4" s="1" t="s">
        <v>121</v>
      </c>
      <c r="D4" s="1" t="s">
        <v>122</v>
      </c>
      <c r="E4" s="1" t="s">
        <v>123</v>
      </c>
      <c r="F4" s="1" t="s">
        <v>124</v>
      </c>
      <c r="G4" s="1" t="s">
        <v>125</v>
      </c>
      <c r="H4" s="1" t="s">
        <v>126</v>
      </c>
      <c r="I4" s="1" t="s">
        <v>127</v>
      </c>
    </row>
    <row r="5" spans="1:9" ht="12.7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</row>
    <row r="6" spans="1:9" ht="25.5" customHeight="1">
      <c r="A6" s="38">
        <v>1</v>
      </c>
      <c r="B6" s="39" t="s">
        <v>128</v>
      </c>
      <c r="C6" s="39"/>
      <c r="D6" s="39"/>
      <c r="E6" s="39"/>
      <c r="F6" s="39"/>
      <c r="G6" s="39"/>
      <c r="H6" s="40">
        <f>costs_OPS_4</f>
        <v>132.9</v>
      </c>
      <c r="I6" s="41"/>
    </row>
    <row r="7" spans="1:9" ht="25.5" customHeight="1">
      <c r="A7" s="42" t="s">
        <v>129</v>
      </c>
      <c r="B7" s="43" t="s">
        <v>130</v>
      </c>
      <c r="C7" s="44"/>
      <c r="D7" s="44"/>
      <c r="E7" s="44"/>
      <c r="F7" s="44"/>
      <c r="G7" s="44"/>
      <c r="H7" s="45"/>
      <c r="I7" s="46"/>
    </row>
    <row r="8" spans="1:9" ht="22.5">
      <c r="A8" s="47" t="s">
        <v>131</v>
      </c>
      <c r="B8" s="48" t="s">
        <v>116</v>
      </c>
      <c r="C8" s="49" t="s">
        <v>132</v>
      </c>
      <c r="D8" s="50"/>
      <c r="E8" s="51"/>
      <c r="F8" s="52"/>
      <c r="G8" s="53"/>
      <c r="H8" s="54">
        <f>SUM(H9:H11)</f>
        <v>0</v>
      </c>
      <c r="I8" s="55"/>
    </row>
    <row r="9" spans="1:9" ht="22.5" customHeight="1">
      <c r="A9" s="47"/>
      <c r="B9" s="56"/>
      <c r="C9" s="57" t="s">
        <v>133</v>
      </c>
      <c r="D9" s="58" t="s">
        <v>116</v>
      </c>
      <c r="E9" s="59" t="s">
        <v>116</v>
      </c>
      <c r="F9" s="60">
        <v>0</v>
      </c>
      <c r="G9" s="61" t="s">
        <v>116</v>
      </c>
      <c r="H9" s="62">
        <v>0</v>
      </c>
      <c r="I9" s="63"/>
    </row>
    <row r="10" spans="1:9" ht="22.5" customHeight="1">
      <c r="A10" s="47"/>
      <c r="B10" s="56"/>
      <c r="C10" s="64"/>
      <c r="D10" s="65"/>
      <c r="E10" s="66" t="s">
        <v>72</v>
      </c>
      <c r="F10" s="67"/>
      <c r="G10" s="67"/>
      <c r="H10" s="68"/>
      <c r="I10" s="69"/>
    </row>
    <row r="11" spans="1:9" ht="12.75">
      <c r="A11" s="47"/>
      <c r="B11" s="70"/>
      <c r="C11" s="71" t="s">
        <v>134</v>
      </c>
      <c r="D11" s="72"/>
      <c r="E11" s="73"/>
      <c r="F11" s="73"/>
      <c r="G11" s="73"/>
      <c r="H11" s="73"/>
      <c r="I11" s="74"/>
    </row>
    <row r="12" spans="1:9" ht="12.75">
      <c r="A12" s="75"/>
      <c r="B12" s="76" t="s">
        <v>135</v>
      </c>
      <c r="C12" s="77"/>
      <c r="D12" s="77"/>
      <c r="E12" s="77"/>
      <c r="F12" s="78"/>
      <c r="G12" s="78"/>
      <c r="H12" s="79"/>
      <c r="I12" s="80"/>
    </row>
    <row r="13" spans="1:9" ht="36.75" customHeight="1">
      <c r="A13" s="38">
        <v>2</v>
      </c>
      <c r="B13" s="39" t="s">
        <v>136</v>
      </c>
      <c r="C13" s="39"/>
      <c r="D13" s="39"/>
      <c r="E13" s="39"/>
      <c r="F13" s="39"/>
      <c r="G13" s="39"/>
      <c r="H13" s="40">
        <f>costs_PH_4</f>
        <v>0</v>
      </c>
      <c r="I13" s="41"/>
    </row>
    <row r="14" spans="1:9" ht="33.75" customHeight="1">
      <c r="A14" s="42" t="s">
        <v>137</v>
      </c>
      <c r="B14" s="43" t="s">
        <v>130</v>
      </c>
      <c r="C14" s="44"/>
      <c r="D14" s="44"/>
      <c r="E14" s="44"/>
      <c r="F14" s="44"/>
      <c r="G14" s="44"/>
      <c r="H14" s="45"/>
      <c r="I14" s="46"/>
    </row>
    <row r="15" spans="1:9" ht="22.5">
      <c r="A15" s="47" t="s">
        <v>138</v>
      </c>
      <c r="B15" s="81" t="s">
        <v>116</v>
      </c>
      <c r="C15" s="49" t="s">
        <v>132</v>
      </c>
      <c r="D15" s="50"/>
      <c r="E15" s="51"/>
      <c r="F15" s="52"/>
      <c r="G15" s="53"/>
      <c r="H15" s="54">
        <f>SUM(H16:H18)</f>
        <v>0</v>
      </c>
      <c r="I15" s="55"/>
    </row>
    <row r="16" spans="1:9" ht="12.75">
      <c r="A16" s="47"/>
      <c r="B16" s="82"/>
      <c r="C16" s="57" t="s">
        <v>133</v>
      </c>
      <c r="D16" s="58" t="s">
        <v>116</v>
      </c>
      <c r="E16" s="59" t="s">
        <v>116</v>
      </c>
      <c r="F16" s="60">
        <v>0</v>
      </c>
      <c r="G16" s="61" t="s">
        <v>116</v>
      </c>
      <c r="H16" s="62">
        <v>0</v>
      </c>
      <c r="I16" s="63"/>
    </row>
    <row r="17" spans="1:9" ht="12.75">
      <c r="A17" s="47"/>
      <c r="B17" s="82"/>
      <c r="C17" s="64"/>
      <c r="D17" s="65"/>
      <c r="E17" s="66" t="s">
        <v>72</v>
      </c>
      <c r="F17" s="67"/>
      <c r="G17" s="67"/>
      <c r="H17" s="68"/>
      <c r="I17" s="69"/>
    </row>
    <row r="18" spans="1:9" ht="12.75">
      <c r="A18" s="47"/>
      <c r="B18" s="83"/>
      <c r="C18" s="71" t="s">
        <v>134</v>
      </c>
      <c r="D18" s="72"/>
      <c r="E18" s="73"/>
      <c r="F18" s="73"/>
      <c r="G18" s="73"/>
      <c r="H18" s="73"/>
      <c r="I18" s="74"/>
    </row>
    <row r="19" spans="1:9" ht="12.75">
      <c r="A19" s="75"/>
      <c r="B19" s="76" t="s">
        <v>135</v>
      </c>
      <c r="C19" s="77"/>
      <c r="D19" s="77"/>
      <c r="E19" s="77"/>
      <c r="F19" s="78"/>
      <c r="G19" s="78"/>
      <c r="H19" s="79"/>
      <c r="I19" s="80"/>
    </row>
    <row r="20" spans="1:9" ht="12.75">
      <c r="A20" s="84" t="s">
        <v>117</v>
      </c>
      <c r="B20" s="85" t="s">
        <v>118</v>
      </c>
      <c r="C20" s="86"/>
      <c r="D20" s="86"/>
      <c r="E20" s="86"/>
      <c r="F20" s="86"/>
      <c r="G20" s="86"/>
      <c r="H20" s="86"/>
      <c r="I20" s="86"/>
    </row>
  </sheetData>
  <mergeCells count="14">
    <mergeCell ref="B2:J2"/>
    <mergeCell ref="A3:K3"/>
    <mergeCell ref="B13:G13"/>
    <mergeCell ref="B14:G14"/>
    <mergeCell ref="A15:A18"/>
    <mergeCell ref="B15:B18"/>
    <mergeCell ref="C16:C17"/>
    <mergeCell ref="D16:D17"/>
    <mergeCell ref="B6:G6"/>
    <mergeCell ref="B7:G7"/>
    <mergeCell ref="A8:A11"/>
    <mergeCell ref="B8:B11"/>
    <mergeCell ref="C9:C10"/>
    <mergeCell ref="D9:D10"/>
  </mergeCells>
  <dataValidations count="3">
    <dataValidation type="list" allowBlank="1" showErrorMessage="1" errorTitle="Ошибка" error="Выберите значение из списка" sqref="C16:C17 C9">
      <formula1>kind_of_purchase_method</formula1>
    </dataValidation>
    <dataValidation type="decimal" allowBlank="1" showErrorMessage="1" errorTitle="Ошибка" error="Допускается ввод только неотрицательных чисел!" sqref="H16 H9 F8:F9 F15:F1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6:E16 B8 G8:G9 D9:E9 G15:G16 B15">
      <formula1>900</formula1>
    </dataValidation>
  </dataValidations>
  <hyperlinks>
    <hyperlink ref="B12" location="'ГВС показатели (2)'!A1" tooltip="Добавить поставщика" display="Добавить запись"/>
    <hyperlink ref="B19" location="'ГВС показатели (2)'!A1" tooltip="Добавить поставщика" display="Добавить запись"/>
    <hyperlink ref="C11" location="'ГВС показатели (2)'!A1" tooltip="Добавить способ" display="Добавить запись"/>
    <hyperlink ref="E10" location="'ГВС показатели (2)'!A1" tooltip="Добавить запись" display="Добавить запись"/>
    <hyperlink ref="C18" location="'ГВС показатели (2)'!A1" tooltip="Добавить способ" display="Добавить запись"/>
    <hyperlink ref="E17" location="'ГВ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Тепловые 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ШАНТАЛОСОВА</dc:creator>
  <cp:keywords/>
  <dc:description/>
  <cp:lastModifiedBy>ШАНТАЛОСОВА</cp:lastModifiedBy>
  <dcterms:created xsi:type="dcterms:W3CDTF">2013-12-24T09:56:53Z</dcterms:created>
  <dcterms:modified xsi:type="dcterms:W3CDTF">2013-12-24T10:26:22Z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