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отопл" sheetId="1" r:id="rId1"/>
    <sheet name="отоплен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ity">'[1]Титульный'!$F$30</definedName>
    <definedName name="boiler">'[6]Справочники'!$D$51:$D$51</definedName>
    <definedName name="category">'[6]TEHSHEET'!$U$2:$U$8</definedName>
    <definedName name="costs_OPS_4">'[1]ГВС показатели'!$H$36</definedName>
    <definedName name="costs_PH_4">'[1]ГВС показатели'!$H$44</definedName>
    <definedName name="fil">'[1]Титульный'!$F$25</definedName>
    <definedName name="god">'[4]TEHSHEET'!$R$2:$R$16</definedName>
    <definedName name="god_new">#REF!</definedName>
    <definedName name="godEnd">'[1]Титульный'!$F$17</definedName>
    <definedName name="godStart">'[1]Титульный'!$F$16</definedName>
    <definedName name="kind_of_fuels">'[2]TEHSHEET'!$R$2:$R$29</definedName>
    <definedName name="kind_of_purchase_method">'[1]TEHSHEET'!$P$2:$P$4</definedName>
    <definedName name="lapa">'[5]Титульный'!$E$12</definedName>
    <definedName name="mo">'[6]Титульный'!$G$22</definedName>
    <definedName name="mo_name">#REF!</definedName>
    <definedName name="mr_name">'[5]Титульный'!$G$7</definedName>
    <definedName name="MUNRAION">'[4]TEHSHEET'!$A$2:$A$48</definedName>
    <definedName name="OKTMO_name">#REF!</definedName>
    <definedName name="org">'[1]Титульный'!$F$23</definedName>
    <definedName name="oth_date">'[5]Титульный'!$I$9</definedName>
    <definedName name="reg_name">#REF!</definedName>
    <definedName name="search_cat">'[6]Газ'!$G$23:$H$110</definedName>
    <definedName name="tema">'[5]Титульный'!$G$12</definedName>
  </definedNames>
  <calcPr fullCalcOnLoad="1"/>
</workbook>
</file>

<file path=xl/sharedStrings.xml><?xml version="1.0" encoding="utf-8"?>
<sst xmlns="http://schemas.openxmlformats.org/spreadsheetml/2006/main" count="207" uniqueCount="146">
  <si>
    <t>ОАО "Тепловые сети", 2014г.</t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</si>
  <si>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</si>
  <si>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</si>
  <si>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</si>
  <si>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</si>
  <si>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</si>
  <si>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</si>
  <si>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</si>
  <si>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</si>
  <si>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</si>
  <si>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</si>
  <si>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</si>
  <si>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</si>
  <si>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</si>
  <si>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</si>
  <si>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</si>
  <si>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</si>
  <si>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</si>
  <si>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</si>
  <si>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</si>
  <si>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</si>
  <si>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</si>
  <si>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</si>
  <si>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</si>
  <si>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</si>
  <si>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</si>
  <si>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</si>
  <si>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</si>
  <si>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</si>
  <si>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</si>
  <si>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</si>
  <si>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</si>
  <si>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</si>
  <si>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</si>
  <si>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</si>
  <si>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</si>
  <si>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</si>
  <si>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</si>
  <si>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</si>
  <si>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</si>
  <si>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</si>
  <si>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</si>
  <si>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</si>
  <si>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</si>
  <si>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</si>
  <si>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</si>
  <si>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</si>
  <si>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</si>
  <si>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</si>
  <si>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</si>
  <si>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</si>
  <si>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</si>
  <si>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</si>
  <si>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</si>
  <si>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</si>
  <si>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</si>
  <si>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</si>
  <si>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</si>
  <si>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</si>
  <si>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</si>
  <si>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</si>
  <si>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</si>
  <si>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</si>
  <si>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</si>
  <si>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</si>
  <si>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</si>
  <si>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</si>
  <si>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</si>
  <si>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</si>
  <si>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</si>
  <si>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</si>
  <si>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</si>
  <si>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</si>
  <si>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</si>
  <si>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</si>
  <si>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</si>
  <si>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</si>
  <si>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</si>
  <si>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</si>
  <si>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</si>
  <si>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</si>
  <si>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</si>
  <si>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</si>
  <si>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</si>
  <si>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</si>
  <si>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</si>
  <si>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</si>
  <si>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</si>
  <si>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</si>
  <si>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</si>
  <si>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</si>
  <si>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</si>
  <si>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</si>
  <si>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</si>
  <si>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</si>
  <si>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</si>
  <si>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</si>
  <si>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</si>
  <si>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</si>
  <si>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</si>
  <si>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</si>
  <si>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</si>
  <si>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</si>
  <si>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</si>
  <si>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</si>
  <si>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</si>
  <si>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</si>
  <si>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</si>
  <si>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</si>
  <si>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</si>
  <si>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</si>
  <si>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</si>
  <si>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</si>
  <si>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</si>
  <si>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</si>
  <si>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</si>
  <si>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</si>
  <si>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</si>
  <si>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</si>
  <si>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</si>
  <si>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</si>
  <si>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</si>
  <si>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</si>
  <si>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</si>
  <si>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Комментарии</t>
  </si>
  <si>
    <t>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</si>
  <si>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</si>
  <si>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</si>
  <si>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</si>
  <si>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</si>
  <si>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</si>
  <si>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</si>
  <si>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</si>
  <si>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</si>
  <si>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</si>
  <si>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</si>
  <si>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</si>
  <si>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</si>
  <si>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</si>
  <si>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</si>
  <si>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</si>
  <si>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</si>
  <si>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</si>
  <si>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</si>
  <si>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</si>
  <si>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Оказание услуг в сфере теплоснабжения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</si>
</sst>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.0000"/>
    <numFmt numFmtId="183" formatCode="0.0"/>
    <numFmt numFmtId="184" formatCode="0.000"/>
    <numFmt numFmtId="185" formatCode="d/m"/>
    <numFmt numFmtId="186" formatCode="0.0%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mmm/yyyy"/>
  </numFmts>
  <fonts count="15"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Border="0">
      <alignment horizontal="center" vertical="center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49" fontId="10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3" borderId="5" xfId="21" applyFont="1" applyFill="1" applyBorder="1" applyAlignment="1" applyProtection="1">
      <alignment horizontal="center" vertical="center" wrapText="1"/>
      <protection/>
    </xf>
    <xf numFmtId="4" fontId="9" fillId="4" borderId="6" xfId="0" applyNumberFormat="1" applyFont="1" applyFill="1" applyBorder="1" applyAlignment="1" applyProtection="1">
      <alignment horizontal="center" vertical="center"/>
      <protection locked="0"/>
    </xf>
    <xf numFmtId="4" fontId="9" fillId="3" borderId="6" xfId="0" applyNumberFormat="1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left" vertical="center" wrapText="1" indent="1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0" fontId="9" fillId="4" borderId="7" xfId="0" applyFont="1" applyFill="1" applyBorder="1" applyAlignment="1" applyProtection="1">
      <alignment horizontal="left" vertical="center" wrapText="1" indent="2"/>
      <protection locked="0"/>
    </xf>
    <xf numFmtId="0" fontId="9" fillId="2" borderId="2" xfId="0" applyFont="1" applyFill="1" applyBorder="1" applyAlignment="1" applyProtection="1">
      <alignment horizontal="left" vertical="center" wrapText="1" indent="3"/>
      <protection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4" xfId="16" applyFont="1" applyFill="1" applyBorder="1" applyAlignment="1" applyProtection="1">
      <alignment horizontal="center" vertical="center" wrapText="1"/>
      <protection/>
    </xf>
    <xf numFmtId="0" fontId="11" fillId="5" borderId="3" xfId="15" applyFont="1" applyFill="1" applyBorder="1" applyAlignment="1" applyProtection="1">
      <alignment vertical="center" wrapText="1"/>
      <protection/>
    </xf>
    <xf numFmtId="0" fontId="11" fillId="5" borderId="3" xfId="16" applyFont="1" applyFill="1" applyBorder="1" applyAlignment="1" applyProtection="1">
      <alignment vertical="center" wrapText="1"/>
      <protection/>
    </xf>
    <xf numFmtId="0" fontId="11" fillId="5" borderId="8" xfId="16" applyFont="1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horizontal="left" vertical="center" wrapText="1" indent="2"/>
      <protection/>
    </xf>
    <xf numFmtId="0" fontId="9" fillId="2" borderId="4" xfId="0" applyFont="1" applyFill="1" applyBorder="1" applyAlignment="1" applyProtection="1">
      <alignment horizontal="left" vertical="center" wrapText="1" indent="2"/>
      <protection/>
    </xf>
    <xf numFmtId="164" fontId="9" fillId="4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 indent="1"/>
      <protection/>
    </xf>
    <xf numFmtId="0" fontId="9" fillId="2" borderId="4" xfId="23" applyFont="1" applyFill="1" applyBorder="1" applyAlignment="1" applyProtection="1">
      <alignment horizontal="left" vertical="center" wrapText="1" indent="2"/>
      <protection/>
    </xf>
    <xf numFmtId="4" fontId="9" fillId="6" borderId="6" xfId="0" applyNumberFormat="1" applyFont="1" applyFill="1" applyBorder="1" applyAlignment="1" applyProtection="1">
      <alignment horizontal="center" vertical="center"/>
      <protection locked="0"/>
    </xf>
    <xf numFmtId="49" fontId="9" fillId="2" borderId="2" xfId="20" applyNumberFormat="1" applyFont="1" applyFill="1" applyBorder="1" applyAlignment="1" applyProtection="1">
      <alignment horizontal="center" vertical="center"/>
      <protection/>
    </xf>
    <xf numFmtId="164" fontId="9" fillId="6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9" fillId="2" borderId="10" xfId="0" applyNumberFormat="1" applyFont="1" applyFill="1" applyBorder="1" applyAlignment="1" applyProtection="1">
      <alignment wrapText="1"/>
      <protection/>
    </xf>
    <xf numFmtId="0" fontId="12" fillId="2" borderId="11" xfId="0" applyNumberFormat="1" applyFont="1" applyFill="1" applyBorder="1" applyAlignment="1" applyProtection="1">
      <alignment horizontal="center" wrapText="1"/>
      <protection/>
    </xf>
    <xf numFmtId="0" fontId="9" fillId="2" borderId="0" xfId="0" applyNumberFormat="1" applyFont="1" applyFill="1" applyBorder="1" applyAlignment="1" applyProtection="1">
      <alignment wrapText="1"/>
      <protection/>
    </xf>
    <xf numFmtId="49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NumberFormat="1" applyFont="1" applyFill="1" applyBorder="1" applyAlignment="1" applyProtection="1">
      <alignment horizontal="center" wrapText="1"/>
      <protection/>
    </xf>
    <xf numFmtId="0" fontId="4" fillId="2" borderId="10" xfId="0" applyNumberFormat="1" applyFont="1" applyFill="1" applyBorder="1" applyAlignment="1" applyProtection="1">
      <alignment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" xfId="0" applyBorder="1" applyAlignment="1">
      <alignment/>
    </xf>
    <xf numFmtId="4" fontId="9" fillId="2" borderId="3" xfId="0" applyNumberFormat="1" applyFont="1" applyFill="1" applyBorder="1" applyAlignment="1" applyProtection="1">
      <alignment vertical="center"/>
      <protection/>
    </xf>
    <xf numFmtId="4" fontId="9" fillId="2" borderId="13" xfId="0" applyNumberFormat="1" applyFont="1" applyFill="1" applyBorder="1" applyAlignment="1" applyProtection="1">
      <alignment vertical="center"/>
      <protection/>
    </xf>
    <xf numFmtId="49" fontId="0" fillId="6" borderId="7" xfId="0" applyNumberForma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0" applyFont="1" applyBorder="1" applyAlignment="1" applyProtection="1">
      <alignment/>
      <protection/>
    </xf>
    <xf numFmtId="0" fontId="4" fillId="2" borderId="15" xfId="0" applyNumberFormat="1" applyFont="1" applyFill="1" applyBorder="1" applyAlignment="1" applyProtection="1">
      <alignment horizontal="left" vertical="center" wrapText="1" indent="1"/>
      <protection/>
    </xf>
    <xf numFmtId="4" fontId="9" fillId="2" borderId="15" xfId="0" applyNumberFormat="1" applyFont="1" applyFill="1" applyBorder="1" applyAlignment="1" applyProtection="1">
      <alignment vertical="center"/>
      <protection/>
    </xf>
    <xf numFmtId="4" fontId="9" fillId="2" borderId="16" xfId="0" applyNumberFormat="1" applyFont="1" applyFill="1" applyBorder="1" applyAlignment="1" applyProtection="1">
      <alignment vertical="center"/>
      <protection/>
    </xf>
    <xf numFmtId="4" fontId="4" fillId="3" borderId="17" xfId="0" applyNumberFormat="1" applyFont="1" applyFill="1" applyBorder="1" applyAlignment="1" applyProtection="1">
      <alignment horizontal="center" vertical="center"/>
      <protection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0" fontId="9" fillId="2" borderId="11" xfId="0" applyNumberFormat="1" applyFont="1" applyFill="1" applyBorder="1" applyAlignment="1" applyProtection="1">
      <alignment/>
      <protection/>
    </xf>
    <xf numFmtId="49" fontId="0" fillId="6" borderId="19" xfId="0" applyNumberFormat="1" applyFill="1" applyBorder="1" applyAlignment="1" applyProtection="1">
      <alignment horizontal="center" vertical="center" wrapText="1"/>
      <protection locked="0"/>
    </xf>
    <xf numFmtId="49" fontId="9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21" xfId="0" applyNumberFormat="1" applyFill="1" applyBorder="1" applyAlignment="1" applyProtection="1">
      <alignment horizontal="center" vertical="center" wrapText="1"/>
      <protection locked="0"/>
    </xf>
    <xf numFmtId="49" fontId="0" fillId="6" borderId="22" xfId="0" applyNumberFormat="1" applyFill="1" applyBorder="1" applyAlignment="1" applyProtection="1">
      <alignment horizontal="left" vertical="center" wrapText="1" indent="1"/>
      <protection locked="0"/>
    </xf>
    <xf numFmtId="2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22" xfId="0" applyNumberFormat="1" applyFont="1" applyFill="1" applyBorder="1" applyAlignment="1" applyProtection="1">
      <alignment horizontal="center" vertical="center"/>
      <protection locked="0"/>
    </xf>
    <xf numFmtId="9" fontId="4" fillId="2" borderId="23" xfId="0" applyNumberFormat="1" applyFont="1" applyFill="1" applyBorder="1" applyAlignment="1" applyProtection="1">
      <alignment horizontal="center" vertical="center" wrapText="1"/>
      <protection/>
    </xf>
    <xf numFmtId="49" fontId="9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25" xfId="0" applyNumberFormat="1" applyFill="1" applyBorder="1" applyAlignment="1" applyProtection="1">
      <alignment horizontal="center" vertical="center" wrapText="1"/>
      <protection locked="0"/>
    </xf>
    <xf numFmtId="0" fontId="11" fillId="5" borderId="26" xfId="15" applyFont="1" applyFill="1" applyBorder="1" applyAlignment="1" applyProtection="1">
      <alignment vertical="center"/>
      <protection/>
    </xf>
    <xf numFmtId="0" fontId="13" fillId="5" borderId="27" xfId="22" applyFont="1" applyFill="1" applyBorder="1" applyProtection="1">
      <alignment/>
      <protection/>
    </xf>
    <xf numFmtId="0" fontId="13" fillId="5" borderId="27" xfId="22" applyFont="1" applyFill="1" applyBorder="1" applyAlignment="1" applyProtection="1">
      <alignment/>
      <protection/>
    </xf>
    <xf numFmtId="0" fontId="13" fillId="5" borderId="28" xfId="22" applyFont="1" applyFill="1" applyBorder="1" applyAlignment="1" applyProtection="1">
      <alignment/>
      <protection/>
    </xf>
    <xf numFmtId="0" fontId="14" fillId="2" borderId="11" xfId="0" applyNumberFormat="1" applyFont="1" applyFill="1" applyBorder="1" applyAlignment="1" applyProtection="1">
      <alignment/>
      <protection/>
    </xf>
    <xf numFmtId="49" fontId="0" fillId="6" borderId="29" xfId="0" applyNumberFormat="1" applyFill="1" applyBorder="1" applyAlignment="1" applyProtection="1">
      <alignment horizontal="center" vertical="center" wrapText="1"/>
      <protection locked="0"/>
    </xf>
    <xf numFmtId="0" fontId="11" fillId="5" borderId="30" xfId="15" applyFont="1" applyFill="1" applyBorder="1" applyAlignment="1" applyProtection="1">
      <alignment vertical="center"/>
      <protection/>
    </xf>
    <xf numFmtId="0" fontId="11" fillId="5" borderId="27" xfId="15" applyFont="1" applyFill="1" applyBorder="1" applyAlignment="1" applyProtection="1">
      <alignment vertical="center"/>
      <protection/>
    </xf>
    <xf numFmtId="0" fontId="13" fillId="5" borderId="0" xfId="22" applyFont="1" applyFill="1" applyBorder="1" applyProtection="1">
      <alignment/>
      <protection/>
    </xf>
    <xf numFmtId="0" fontId="13" fillId="5" borderId="10" xfId="22" applyFont="1" applyFill="1" applyBorder="1" applyProtection="1">
      <alignment/>
      <protection/>
    </xf>
    <xf numFmtId="49" fontId="9" fillId="5" borderId="4" xfId="0" applyNumberFormat="1" applyFont="1" applyFill="1" applyBorder="1" applyAlignment="1" applyProtection="1">
      <alignment horizontal="center" vertical="center"/>
      <protection/>
    </xf>
    <xf numFmtId="0" fontId="11" fillId="5" borderId="3" xfId="15" applyFont="1" applyFill="1" applyBorder="1" applyAlignment="1" applyProtection="1">
      <alignment vertical="center"/>
      <protection/>
    </xf>
    <xf numFmtId="0" fontId="11" fillId="5" borderId="31" xfId="15" applyFont="1" applyFill="1" applyBorder="1" applyAlignment="1" applyProtection="1">
      <alignment vertical="center"/>
      <protection/>
    </xf>
    <xf numFmtId="0" fontId="13" fillId="5" borderId="31" xfId="22" applyFont="1" applyFill="1" applyBorder="1" applyProtection="1">
      <alignment/>
      <protection/>
    </xf>
    <xf numFmtId="0" fontId="13" fillId="5" borderId="31" xfId="22" applyFont="1" applyFill="1" applyBorder="1" applyAlignment="1" applyProtection="1">
      <alignment horizontal="center"/>
      <protection/>
    </xf>
    <xf numFmtId="0" fontId="13" fillId="5" borderId="32" xfId="22" applyFont="1" applyFill="1" applyBorder="1" applyProtection="1">
      <alignment/>
      <protection/>
    </xf>
    <xf numFmtId="49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0" applyNumberFormat="1" applyFont="1" applyFill="1" applyBorder="1" applyAlignment="1" applyProtection="1">
      <alignment horizontal="right" vertical="top"/>
      <protection/>
    </xf>
  </cellXfs>
  <cellStyles count="14">
    <cellStyle name="Normal" xfId="0"/>
    <cellStyle name="Hyperlink" xfId="15"/>
    <cellStyle name="Гиперссылка 3" xfId="16"/>
    <cellStyle name="Currency" xfId="17"/>
    <cellStyle name="Currency [0]" xfId="18"/>
    <cellStyle name="ЗаголовокСтолбца" xfId="19"/>
    <cellStyle name="Обычный_ВО показатели" xfId="20"/>
    <cellStyle name="Обычный_ЖКУ_проект3" xfId="21"/>
    <cellStyle name="Обычный_Котёл Сбыты" xfId="22"/>
    <cellStyle name="Обычный_ХВС показател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69;&#1082;&#1086;&#1085;&#1086;&#1084;&#1080;&#1089;&#1090;\&#1052;&#1086;&#1080;%20&#1076;&#1086;&#1082;&#1091;&#1084;&#1077;&#1085;&#1090;&#1099;\JKH.OPEN.INFO.TARIFF.G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69;&#1082;&#1086;&#1085;&#1086;&#1084;&#1080;&#1089;&#1090;\&#1052;&#1086;&#1080;%20&#1076;&#1086;&#1082;&#1091;&#1084;&#1077;&#1085;&#1090;&#1099;\JKH.OPEN.INFO.TARIFF.WA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&#1085;&#1072;%20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B33~1\LOCALS~1\Temp\&#1042;&#1088;&#1077;&#1084;&#1077;&#1085;&#1085;&#1072;&#1103;%20&#1087;&#1072;&#1087;&#1082;&#1072;%207%20&#1076;&#1083;&#1103;%20pril1_att.zip\&#1055;&#1088;&#1080;&#1083;.1%20&#1052;&#1086;&#1085;&#1080;&#1090;&#1086;&#1088;&#1080;&#1085;&#1075;%20&#1087;&#1083;&#1072;&#1090;&#1099;%20&#1075;&#1088;&#1072;&#1078;&#1076;&#1072;&#1085;%20&#1079;&#1072;%20&#1082;&#1086;&#1084;&#1084;&#1091;&#1085;&#1072;&#1083;&#1100;&#1085;&#1099;&#1077;%20&#1091;&#1089;&#1083;&#1091;&#1075;&#1080;%20(&#1074;%20&#1090;.&#1095;.%20&#1090;&#1074;&#1077;&#1088;&#1076;&#1086;&#1077;%20&#1090;&#1086;&#1087;&#1083;&#1080;&#1074;&#1086;)%20&#1085;&#1072;%202009&#1075;.%20&#1075;&#1086;&#1076;&#1086;&#1074;&#1086;&#1081;%20&#1087;&#1083;&#1072;&#1085;%20&#1085;&#1072;%2015.08.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B33~1\LOCALS~1\Temp\&#1042;&#1088;&#1077;&#1084;&#1077;&#1085;&#1085;&#1072;&#1103;%20&#1087;&#1072;&#1087;&#1082;&#1072;%208%20&#1076;&#1083;&#1103;%20pril1_att.zip\&#1055;&#1088;&#1080;&#1083;.1%20&#1052;&#1086;&#1085;&#1080;&#1090;&#1086;&#1088;&#1080;&#1085;&#1075;%20&#1087;&#1083;&#1072;&#1090;&#1099;%20&#1075;&#1088;&#1072;&#1078;&#1076;&#1072;&#1085;%20&#1079;&#1072;%20&#1082;&#1086;&#1084;&#1084;&#1091;&#1085;&#1072;&#1083;&#1100;&#1085;&#1099;&#1077;%20&#1091;&#1089;&#1083;&#1091;&#1075;&#1080;%20(&#1074;%20&#1090;.&#1095;.%20&#1090;&#1074;&#1077;&#1088;&#1076;&#1086;&#1077;%20&#1090;&#1086;&#1087;&#1083;&#1080;&#1074;&#1086;)%20&#1085;&#1072;%202009&#1075;.%20&#1075;&#1086;&#1076;&#1086;&#1074;&#1086;&#1081;%20&#1087;&#1083;&#1072;&#1085;%20&#1085;&#1072;%2015.08.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7;&#1074;&#1077;&#1090;&#1083;&#1072;&#1085;&#1072;\&#1052;&#1086;&#1080;%20&#1076;&#1086;&#1082;&#1091;&#1084;&#1077;&#1085;&#1090;&#1099;\WARM.CALC.3.23.v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ОАО "Тепловые сети"</v>
          </cell>
        </row>
        <row r="30">
          <cell r="F30" t="str">
            <v>Оказание услуг в сфере горячего водоснабжения</v>
          </cell>
        </row>
      </sheetData>
      <sheetData sheetId="7">
        <row r="36">
          <cell r="H36">
            <v>132.9</v>
          </cell>
        </row>
        <row r="44">
          <cell r="H44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на 20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Паспорт"/>
      <sheetName val="Инструкция"/>
      <sheetName val="Титульный"/>
      <sheetName val="Список листов"/>
      <sheetName val="КУ ВС"/>
      <sheetName val="КУ ВО"/>
      <sheetName val="КУ ГВС с водой"/>
      <sheetName val="КУ ГВС без воды"/>
      <sheetName val="КУ Отопления"/>
      <sheetName val="КУ утилизация ТБО"/>
      <sheetName val="Твердое топливо"/>
      <sheetName val="Газ"/>
      <sheetName val="Электроэнергия"/>
      <sheetName val="et_union"/>
      <sheetName val="Сравнение1"/>
      <sheetName val="Сравнение"/>
      <sheetName val="Свод"/>
      <sheetName val="Комментарии"/>
      <sheetName val="TEHSHEET"/>
      <sheetName val="REESTR"/>
      <sheetName val="Заголовок"/>
    </sheetNames>
    <sheetDataSet>
      <sheetData sheetId="20">
        <row r="2">
          <cell r="A2" t="str">
            <v>Город Краснодар</v>
          </cell>
          <cell r="R2">
            <v>2006</v>
          </cell>
        </row>
        <row r="3">
          <cell r="A3" t="str">
            <v>Город Анапа</v>
          </cell>
          <cell r="R3">
            <v>2007</v>
          </cell>
        </row>
        <row r="4">
          <cell r="A4" t="str">
            <v>Город Армавир</v>
          </cell>
          <cell r="R4">
            <v>2008</v>
          </cell>
        </row>
        <row r="5">
          <cell r="A5" t="str">
            <v>Город Геленджик</v>
          </cell>
          <cell r="R5">
            <v>2009</v>
          </cell>
        </row>
        <row r="6">
          <cell r="A6" t="str">
            <v>Город Горячий Ключ</v>
          </cell>
          <cell r="R6">
            <v>2010</v>
          </cell>
        </row>
        <row r="7">
          <cell r="A7" t="str">
            <v>Город Ейск</v>
          </cell>
          <cell r="R7">
            <v>2011</v>
          </cell>
        </row>
        <row r="8">
          <cell r="A8" t="str">
            <v>Город Кропоткин</v>
          </cell>
          <cell r="R8">
            <v>2012</v>
          </cell>
        </row>
        <row r="9">
          <cell r="A9" t="str">
            <v>Город Новороссийск</v>
          </cell>
          <cell r="R9">
            <v>2013</v>
          </cell>
        </row>
        <row r="10">
          <cell r="A10" t="str">
            <v>Город Сочи</v>
          </cell>
          <cell r="R10">
            <v>2014</v>
          </cell>
        </row>
        <row r="11">
          <cell r="A11" t="str">
            <v>Город Тихорецк</v>
          </cell>
          <cell r="R11">
            <v>2015</v>
          </cell>
        </row>
        <row r="12">
          <cell r="A12" t="str">
            <v>Абинский муниципальный район</v>
          </cell>
          <cell r="R12">
            <v>2016</v>
          </cell>
        </row>
        <row r="13">
          <cell r="A13" t="str">
            <v>Апшеронский муниципальный район</v>
          </cell>
          <cell r="R13">
            <v>2017</v>
          </cell>
        </row>
        <row r="14">
          <cell r="A14" t="str">
            <v>Белоглинский муниципальный район</v>
          </cell>
          <cell r="R14">
            <v>2018</v>
          </cell>
        </row>
        <row r="15">
          <cell r="A15" t="str">
            <v>Белореченский муниципальный район</v>
          </cell>
          <cell r="R15">
            <v>2019</v>
          </cell>
        </row>
        <row r="16">
          <cell r="A16" t="str">
            <v>Брюховецкий муниципальный район</v>
          </cell>
          <cell r="R16">
            <v>2020</v>
          </cell>
        </row>
        <row r="17">
          <cell r="A17" t="str">
            <v>Выселковский муниципальный район</v>
          </cell>
        </row>
        <row r="18">
          <cell r="A18" t="str">
            <v>Гулькевичский муниципальный район</v>
          </cell>
        </row>
        <row r="19">
          <cell r="A19" t="str">
            <v>Динской муниципальный район</v>
          </cell>
        </row>
        <row r="20">
          <cell r="A20" t="str">
            <v>Ейский муниципальный район</v>
          </cell>
        </row>
        <row r="21">
          <cell r="A21" t="str">
            <v>Кавказский муниципальный район</v>
          </cell>
        </row>
        <row r="22">
          <cell r="A22" t="str">
            <v>Калининский муниципальный район</v>
          </cell>
        </row>
        <row r="23">
          <cell r="A23" t="str">
            <v>Каневский муниципальный район</v>
          </cell>
        </row>
        <row r="24">
          <cell r="A24" t="str">
            <v>Кореновский муниципальный район</v>
          </cell>
        </row>
        <row r="25">
          <cell r="A25" t="str">
            <v>Красноармейский муниципальный район</v>
          </cell>
        </row>
        <row r="26">
          <cell r="A26" t="str">
            <v>Крыловский муниципальный район</v>
          </cell>
        </row>
        <row r="27">
          <cell r="A27" t="str">
            <v>Крымский муниципальный район</v>
          </cell>
        </row>
        <row r="28">
          <cell r="A28" t="str">
            <v>Курганинский муниципальный район</v>
          </cell>
        </row>
        <row r="29">
          <cell r="A29" t="str">
            <v>Кущевский муниципальный район</v>
          </cell>
        </row>
        <row r="30">
          <cell r="A30" t="str">
            <v>Лабинский муниципальный район</v>
          </cell>
        </row>
        <row r="31">
          <cell r="A31" t="str">
            <v>Ленинградский муниципальный район</v>
          </cell>
        </row>
        <row r="32">
          <cell r="A32" t="str">
            <v>Мостовский муниципальный район</v>
          </cell>
        </row>
        <row r="33">
          <cell r="A33" t="str">
            <v>Новокубанский муниципальный район</v>
          </cell>
        </row>
        <row r="34">
          <cell r="A34" t="str">
            <v>Новопокровский муниципальный район</v>
          </cell>
        </row>
        <row r="35">
          <cell r="A35" t="str">
            <v>Отрадненский муниципальный район</v>
          </cell>
        </row>
        <row r="36">
          <cell r="A36" t="str">
            <v>Павловский муниципальный район</v>
          </cell>
        </row>
        <row r="37">
          <cell r="A37" t="str">
            <v>Приморско-Ахтарский муниципальный район</v>
          </cell>
        </row>
        <row r="38">
          <cell r="A38" t="str">
            <v>Северский муниципальный район</v>
          </cell>
        </row>
        <row r="39">
          <cell r="A39" t="str">
            <v>Славянский муниципальный район</v>
          </cell>
        </row>
        <row r="40">
          <cell r="A40" t="str">
            <v>Староминский муниципальный район</v>
          </cell>
        </row>
        <row r="41">
          <cell r="A41" t="str">
            <v>Тбилисский муниципальный район</v>
          </cell>
        </row>
        <row r="42">
          <cell r="A42" t="str">
            <v>Темрюкский муниципальный район</v>
          </cell>
        </row>
        <row r="43">
          <cell r="A43" t="str">
            <v>Тимашевский муниципальный район</v>
          </cell>
        </row>
        <row r="44">
          <cell r="A44" t="str">
            <v>Тихорецкий муниципальный район</v>
          </cell>
        </row>
        <row r="45">
          <cell r="A45" t="str">
            <v>Туапсинский муниципальный район</v>
          </cell>
        </row>
        <row r="46">
          <cell r="A46" t="str">
            <v>Успенский муниципальный район</v>
          </cell>
        </row>
        <row r="47">
          <cell r="A47" t="str">
            <v>Усть-Лабинский муниципальный район</v>
          </cell>
        </row>
        <row r="48">
          <cell r="A48" t="str">
            <v>Щербиновский муниципальный район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Паспорт"/>
      <sheetName val="Инструкция"/>
      <sheetName val="Титульный"/>
      <sheetName val="Список листов"/>
      <sheetName val="КУ ВС"/>
      <sheetName val="КУ ВО"/>
      <sheetName val="КУ ГВС с водой"/>
      <sheetName val="КУ ГВС без воды"/>
      <sheetName val="КУ Отопления"/>
      <sheetName val="КУ утилизация ТБО"/>
      <sheetName val="Твердое топливо"/>
      <sheetName val="Газ"/>
      <sheetName val="Электроэнергия"/>
      <sheetName val="et_union"/>
      <sheetName val="Сравнение1"/>
      <sheetName val="Сравнение"/>
      <sheetName val="Свод"/>
      <sheetName val="Комментарии"/>
      <sheetName val="TEHSHEET"/>
      <sheetName val="REESTR"/>
      <sheetName val="Заголовок"/>
    </sheetNames>
    <sheetDataSet>
      <sheetData sheetId="4">
        <row r="9">
          <cell r="I9">
            <v>40040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Справочники"/>
      <sheetName val="Газ"/>
      <sheetName val="Печное"/>
      <sheetName val="Мазут"/>
      <sheetName val="Уголь"/>
      <sheetName val="Дизельное"/>
      <sheetName val="Прочее"/>
      <sheetName val="ЭЭ"/>
      <sheetName val="Вода"/>
      <sheetName val="Стоки"/>
      <sheetName val="Покупная"/>
      <sheetName val="Производство"/>
      <sheetName val="Передача"/>
      <sheetName val="Примечания"/>
      <sheetName val="Проверка"/>
      <sheetName val="et_union"/>
      <sheetName val="TEHSHEET"/>
      <sheetName val="REESTR"/>
      <sheetName val="REESTR_ORG"/>
      <sheetName val="REESTR_START"/>
      <sheetName val="modChange"/>
      <sheetName val="modAllCheck"/>
      <sheetName val="modReestr"/>
      <sheetName val="modFormuls"/>
      <sheetName val="modHyp"/>
      <sheetName val="modPost"/>
      <sheetName val="modBoilAndSup"/>
      <sheetName val="modPROV"/>
      <sheetName val="modButtonClick"/>
    </sheetNames>
    <sheetDataSet>
      <sheetData sheetId="2">
        <row r="22">
          <cell r="G22" t="str">
            <v>Павловское</v>
          </cell>
        </row>
      </sheetData>
      <sheetData sheetId="4">
        <row r="23">
          <cell r="G23" t="str">
            <v>x</v>
          </cell>
          <cell r="H23" t="str">
            <v>x</v>
          </cell>
        </row>
        <row r="24">
          <cell r="G24">
            <v>1</v>
          </cell>
          <cell r="H24" t="str">
            <v>от 0,1 до 1 млн.м3</v>
          </cell>
        </row>
        <row r="25">
          <cell r="G25" t="str">
            <v>2</v>
          </cell>
          <cell r="H25" t="str">
            <v>от 0,1 до 1 млн.м3</v>
          </cell>
        </row>
        <row r="26">
          <cell r="G26" t="str">
            <v>3</v>
          </cell>
          <cell r="H26" t="str">
            <v>от 0,1 до 1 млн.м3</v>
          </cell>
        </row>
        <row r="27">
          <cell r="G27" t="str">
            <v>4</v>
          </cell>
          <cell r="H27" t="str">
            <v>от 0,01 до 0,1 млн.м3</v>
          </cell>
        </row>
        <row r="28">
          <cell r="G28" t="str">
            <v>5</v>
          </cell>
          <cell r="H28" t="str">
            <v>от 0,1 до 1 млн.м3</v>
          </cell>
        </row>
        <row r="29">
          <cell r="G29" t="str">
            <v>6</v>
          </cell>
          <cell r="H29" t="str">
            <v>от 0,1 до 1 млн.м3</v>
          </cell>
        </row>
        <row r="30">
          <cell r="G30" t="str">
            <v>7</v>
          </cell>
          <cell r="H30" t="str">
            <v>от 0,1 до 1 млн.м3</v>
          </cell>
        </row>
        <row r="31">
          <cell r="G31" t="str">
            <v>8</v>
          </cell>
          <cell r="H31" t="str">
            <v>от 0,1 до 1 млн.м3</v>
          </cell>
        </row>
        <row r="32">
          <cell r="G32" t="str">
            <v>9</v>
          </cell>
          <cell r="H32" t="str">
            <v>от 0,1 до 1 млн.м3</v>
          </cell>
        </row>
        <row r="33">
          <cell r="G33" t="str">
            <v>10</v>
          </cell>
          <cell r="H33" t="str">
            <v>от 0,1 до 1 млн.м3</v>
          </cell>
        </row>
        <row r="34">
          <cell r="G34" t="str">
            <v>11</v>
          </cell>
          <cell r="H34" t="str">
            <v>от 0,1 до 1 млн.м3</v>
          </cell>
        </row>
        <row r="35">
          <cell r="G35" t="str">
            <v>12</v>
          </cell>
          <cell r="H35" t="str">
            <v>от 0,01 до 0,1 млн.м3</v>
          </cell>
        </row>
        <row r="36">
          <cell r="G36" t="str">
            <v>13</v>
          </cell>
          <cell r="H36" t="str">
            <v>от 0,01 до 0,1 млн.м3</v>
          </cell>
        </row>
        <row r="37">
          <cell r="G37" t="str">
            <v>14</v>
          </cell>
          <cell r="H37" t="str">
            <v>от 0,1 до 1 млн.м3</v>
          </cell>
        </row>
        <row r="38">
          <cell r="G38" t="str">
            <v>16</v>
          </cell>
          <cell r="H38" t="str">
            <v>от 0,1 до 1 млн.м3</v>
          </cell>
        </row>
        <row r="39">
          <cell r="G39" t="str">
            <v>17</v>
          </cell>
          <cell r="H39" t="str">
            <v>от 0,01 до 0,1 млн.м3</v>
          </cell>
        </row>
        <row r="40">
          <cell r="G40" t="str">
            <v>18</v>
          </cell>
          <cell r="H40" t="str">
            <v>от 0,1 до 1 млн.м3</v>
          </cell>
        </row>
        <row r="41">
          <cell r="G41" t="str">
            <v>19</v>
          </cell>
          <cell r="H41" t="str">
            <v>от 0,1 до 1 млн.м3</v>
          </cell>
        </row>
        <row r="42">
          <cell r="G42" t="str">
            <v>20</v>
          </cell>
          <cell r="H42" t="str">
            <v>от 0,1 до 1 млн.м3</v>
          </cell>
        </row>
        <row r="43">
          <cell r="G43" t="str">
            <v>21</v>
          </cell>
          <cell r="H43" t="str">
            <v>от 0,1 до 1 млн.м3</v>
          </cell>
        </row>
        <row r="44">
          <cell r="G44" t="str">
            <v>22</v>
          </cell>
          <cell r="H44" t="str">
            <v>от 0,01 до 0,1 млн.м3</v>
          </cell>
        </row>
        <row r="45">
          <cell r="G45" t="str">
            <v>23</v>
          </cell>
          <cell r="H45" t="str">
            <v>от 0,01 до 0,1 млн.м3</v>
          </cell>
        </row>
        <row r="46">
          <cell r="G46" t="str">
            <v>25</v>
          </cell>
          <cell r="H46" t="str">
            <v>от 0,01 до 0,1 млн.м3</v>
          </cell>
        </row>
        <row r="47">
          <cell r="G47" t="str">
            <v>26</v>
          </cell>
          <cell r="H47" t="str">
            <v>от 0,1 до 1 млн.м3</v>
          </cell>
        </row>
        <row r="48">
          <cell r="G48" t="str">
            <v>база</v>
          </cell>
          <cell r="H48" t="str">
            <v>до 0,01 млн.м3 </v>
          </cell>
        </row>
        <row r="51">
          <cell r="G51" t="str">
            <v>Добавить котельную</v>
          </cell>
        </row>
        <row r="52">
          <cell r="G52" t="str">
            <v>x</v>
          </cell>
          <cell r="H52" t="str">
            <v>x</v>
          </cell>
        </row>
        <row r="53">
          <cell r="G53">
            <v>1</v>
          </cell>
          <cell r="H53" t="str">
            <v>от 0,1 до 1 млн.м3</v>
          </cell>
        </row>
        <row r="54">
          <cell r="G54" t="str">
            <v>2</v>
          </cell>
          <cell r="H54" t="str">
            <v>от 0,1 до 1 млн.м3</v>
          </cell>
        </row>
        <row r="55">
          <cell r="G55" t="str">
            <v>3</v>
          </cell>
          <cell r="H55" t="str">
            <v>от 0,1 до 1 млн.м3</v>
          </cell>
        </row>
        <row r="56">
          <cell r="G56" t="str">
            <v>4</v>
          </cell>
          <cell r="H56" t="str">
            <v>от 0,01 до 0,1 млн.м3</v>
          </cell>
        </row>
        <row r="57">
          <cell r="G57" t="str">
            <v>5</v>
          </cell>
          <cell r="H57" t="str">
            <v>от 0,1 до 1 млн.м3</v>
          </cell>
        </row>
        <row r="58">
          <cell r="G58" t="str">
            <v>6</v>
          </cell>
          <cell r="H58" t="str">
            <v>от 0,1 до 1 млн.м3</v>
          </cell>
        </row>
        <row r="59">
          <cell r="G59" t="str">
            <v>7</v>
          </cell>
          <cell r="H59" t="str">
            <v>от 0,1 до 1 млн.м3</v>
          </cell>
        </row>
        <row r="60">
          <cell r="G60" t="str">
            <v>8</v>
          </cell>
          <cell r="H60" t="str">
            <v>от 0,1 до 1 млн.м3</v>
          </cell>
        </row>
        <row r="61">
          <cell r="G61" t="str">
            <v>9</v>
          </cell>
          <cell r="H61" t="str">
            <v>от 0,1 до 1 млн.м3</v>
          </cell>
        </row>
        <row r="62">
          <cell r="G62" t="str">
            <v>10</v>
          </cell>
          <cell r="H62" t="str">
            <v>от 0,1 до 1 млн.м3</v>
          </cell>
        </row>
        <row r="63">
          <cell r="G63" t="str">
            <v>11</v>
          </cell>
          <cell r="H63" t="str">
            <v>от 0,1 до 1 млн.м3</v>
          </cell>
        </row>
        <row r="64">
          <cell r="G64" t="str">
            <v>12</v>
          </cell>
          <cell r="H64" t="str">
            <v>от 0,01 до 0,1 млн.м3</v>
          </cell>
        </row>
        <row r="65">
          <cell r="G65" t="str">
            <v>13</v>
          </cell>
          <cell r="H65" t="str">
            <v>от 0,01 до 0,1 млн.м3</v>
          </cell>
        </row>
        <row r="66">
          <cell r="G66" t="str">
            <v>14</v>
          </cell>
          <cell r="H66" t="str">
            <v>от 0,1 до 1 млн.м3</v>
          </cell>
        </row>
        <row r="67">
          <cell r="G67" t="str">
            <v>16</v>
          </cell>
          <cell r="H67" t="str">
            <v>от 0,1 до 1 млн.м3</v>
          </cell>
        </row>
        <row r="68">
          <cell r="G68" t="str">
            <v>17</v>
          </cell>
          <cell r="H68" t="str">
            <v>от 0,01 до 0,1 млн.м3</v>
          </cell>
        </row>
        <row r="69">
          <cell r="G69" t="str">
            <v>18</v>
          </cell>
          <cell r="H69" t="str">
            <v>от 0,1 до 1 млн.м3</v>
          </cell>
        </row>
        <row r="70">
          <cell r="G70" t="str">
            <v>19</v>
          </cell>
          <cell r="H70" t="str">
            <v>от 0,1 до 1 млн.м3</v>
          </cell>
        </row>
        <row r="71">
          <cell r="G71" t="str">
            <v>20</v>
          </cell>
          <cell r="H71" t="str">
            <v>от 0,1 до 1 млн.м3</v>
          </cell>
        </row>
        <row r="72">
          <cell r="G72" t="str">
            <v>21</v>
          </cell>
          <cell r="H72" t="str">
            <v>от 0,1 до 1 млн.м3</v>
          </cell>
        </row>
        <row r="73">
          <cell r="G73" t="str">
            <v>22</v>
          </cell>
          <cell r="H73" t="str">
            <v>от 0,01 до 0,1 млн.м3</v>
          </cell>
        </row>
        <row r="74">
          <cell r="G74" t="str">
            <v>23</v>
          </cell>
          <cell r="H74" t="str">
            <v>от 0,01 до 0,1 млн.м3</v>
          </cell>
        </row>
        <row r="75">
          <cell r="G75" t="str">
            <v>25</v>
          </cell>
          <cell r="H75" t="str">
            <v>от 0,01 до 0,1 млн.м3</v>
          </cell>
        </row>
        <row r="76">
          <cell r="G76" t="str">
            <v>26</v>
          </cell>
          <cell r="H76" t="str">
            <v>от 0,1 до 1 млн.м3</v>
          </cell>
        </row>
        <row r="77">
          <cell r="G77" t="str">
            <v>база</v>
          </cell>
          <cell r="H77" t="str">
            <v>до 0,01 млн.м3 </v>
          </cell>
        </row>
        <row r="80">
          <cell r="G80" t="str">
            <v>Добавить котельную</v>
          </cell>
        </row>
        <row r="81">
          <cell r="G81" t="str">
            <v>x</v>
          </cell>
          <cell r="H81" t="str">
            <v>x</v>
          </cell>
        </row>
        <row r="82">
          <cell r="G82">
            <v>1</v>
          </cell>
          <cell r="H82" t="str">
            <v>от 0,1 до 1 млн.м3</v>
          </cell>
        </row>
        <row r="83">
          <cell r="G83" t="str">
            <v>2</v>
          </cell>
          <cell r="H83" t="str">
            <v>от 0,1 до 1 млн.м3</v>
          </cell>
        </row>
        <row r="84">
          <cell r="G84" t="str">
            <v>3</v>
          </cell>
          <cell r="H84" t="str">
            <v>от 0,1 до 1 млн.м3</v>
          </cell>
        </row>
        <row r="85">
          <cell r="G85" t="str">
            <v>4</v>
          </cell>
          <cell r="H85" t="str">
            <v>от 0,01 до 0,1 млн.м3</v>
          </cell>
        </row>
        <row r="86">
          <cell r="G86" t="str">
            <v>5</v>
          </cell>
          <cell r="H86" t="str">
            <v>от 0,1 до 1 млн.м3</v>
          </cell>
        </row>
        <row r="87">
          <cell r="G87" t="str">
            <v>6</v>
          </cell>
          <cell r="H87" t="str">
            <v>от 0,1 до 1 млн.м3</v>
          </cell>
        </row>
        <row r="88">
          <cell r="G88" t="str">
            <v>7</v>
          </cell>
          <cell r="H88" t="str">
            <v>от 0,1 до 1 млн.м3</v>
          </cell>
        </row>
        <row r="89">
          <cell r="G89" t="str">
            <v>8</v>
          </cell>
          <cell r="H89" t="str">
            <v>от 0,1 до 1 млн.м3</v>
          </cell>
        </row>
        <row r="90">
          <cell r="G90" t="str">
            <v>9</v>
          </cell>
          <cell r="H90" t="str">
            <v>от 0,1 до 1 млн.м3</v>
          </cell>
        </row>
        <row r="91">
          <cell r="G91" t="str">
            <v>10</v>
          </cell>
          <cell r="H91" t="str">
            <v>от 0,1 до 1 млн.м3</v>
          </cell>
        </row>
        <row r="92">
          <cell r="G92" t="str">
            <v>11</v>
          </cell>
          <cell r="H92" t="str">
            <v>от 0,1 до 1 млн.м3</v>
          </cell>
        </row>
        <row r="93">
          <cell r="G93" t="str">
            <v>12</v>
          </cell>
          <cell r="H93" t="str">
            <v>от 0,01 до 0,1 млн.м3</v>
          </cell>
        </row>
        <row r="94">
          <cell r="G94" t="str">
            <v>13</v>
          </cell>
          <cell r="H94" t="str">
            <v>от 0,01 до 0,1 млн.м3</v>
          </cell>
        </row>
        <row r="95">
          <cell r="G95" t="str">
            <v>14</v>
          </cell>
          <cell r="H95" t="str">
            <v>от 0,1 до 1 млн.м3</v>
          </cell>
        </row>
        <row r="96">
          <cell r="G96" t="str">
            <v>16</v>
          </cell>
          <cell r="H96" t="str">
            <v>от 0,1 до 1 млн.м3</v>
          </cell>
        </row>
        <row r="97">
          <cell r="G97" t="str">
            <v>17</v>
          </cell>
          <cell r="H97" t="str">
            <v>от 0,01 до 0,1 млн.м3</v>
          </cell>
        </row>
        <row r="98">
          <cell r="G98" t="str">
            <v>18</v>
          </cell>
          <cell r="H98" t="str">
            <v>от 0,1 до 1 млн.м3</v>
          </cell>
        </row>
        <row r="99">
          <cell r="G99" t="str">
            <v>19</v>
          </cell>
          <cell r="H99" t="str">
            <v>от 0,1 до 1 млн.м3</v>
          </cell>
        </row>
        <row r="100">
          <cell r="G100" t="str">
            <v>20</v>
          </cell>
          <cell r="H100" t="str">
            <v>от 0,1 до 1 млн.м3</v>
          </cell>
        </row>
        <row r="101">
          <cell r="G101" t="str">
            <v>21</v>
          </cell>
          <cell r="H101" t="str">
            <v>от 0,1 до 1 млн.м3</v>
          </cell>
        </row>
        <row r="102">
          <cell r="G102" t="str">
            <v>22</v>
          </cell>
          <cell r="H102" t="str">
            <v>от 0,01 до 0,1 млн.м3</v>
          </cell>
        </row>
        <row r="103">
          <cell r="G103" t="str">
            <v>23</v>
          </cell>
          <cell r="H103" t="str">
            <v>от 0,01 до 0,1 млн.м3</v>
          </cell>
        </row>
        <row r="104">
          <cell r="G104" t="str">
            <v>25</v>
          </cell>
          <cell r="H104" t="str">
            <v>от 0,01 до 0,1 млн.м3</v>
          </cell>
        </row>
        <row r="105">
          <cell r="G105" t="str">
            <v>26</v>
          </cell>
          <cell r="H105" t="str">
            <v>от 0,1 до 1 млн.м3</v>
          </cell>
        </row>
        <row r="106">
          <cell r="G106" t="str">
            <v>база</v>
          </cell>
          <cell r="H106" t="str">
            <v>до 0,01 млн.м3 </v>
          </cell>
        </row>
        <row r="109">
          <cell r="G109" t="str">
            <v>Добавить котельную</v>
          </cell>
        </row>
      </sheetData>
      <sheetData sheetId="19">
        <row r="2">
          <cell r="U2" t="str">
            <v>до 0,01 млн.м3 </v>
          </cell>
        </row>
        <row r="3">
          <cell r="U3" t="str">
            <v>от 0,01 до 0,1 млн.м3</v>
          </cell>
        </row>
        <row r="4">
          <cell r="U4" t="str">
            <v>от 0,1 до 1 млн.м3</v>
          </cell>
        </row>
        <row r="5">
          <cell r="U5" t="str">
            <v>от 1 до 10 млн.м3</v>
          </cell>
        </row>
        <row r="6">
          <cell r="U6" t="str">
            <v>от 10 до 100 млн.м3</v>
          </cell>
        </row>
        <row r="7">
          <cell r="U7" t="str">
            <v>от 100 до 500 млн.м3</v>
          </cell>
        </row>
        <row r="8">
          <cell r="U8" t="str">
            <v>свыше 500 млн.м3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875" style="0" customWidth="1"/>
    <col min="2" max="2" width="40.625" style="0" customWidth="1"/>
    <col min="4" max="4" width="16.875" style="0" customWidth="1"/>
  </cols>
  <sheetData>
    <row r="1" spans="1:4" ht="58.5" customHeight="1">
      <c r="A1" s="1" t="s">
        <v>126</v>
      </c>
      <c r="B1" s="1"/>
      <c r="C1" s="1"/>
      <c r="D1" s="1"/>
    </row>
    <row r="2" spans="1:4" ht="12.75">
      <c r="A2" s="2" t="s">
        <v>0</v>
      </c>
      <c r="B2" s="2"/>
      <c r="C2" s="2"/>
      <c r="D2" s="2"/>
    </row>
    <row r="3" spans="1:4" ht="33.75">
      <c r="A3" s="3" t="s">
        <v>1</v>
      </c>
      <c r="B3" s="3" t="s">
        <v>2</v>
      </c>
      <c r="C3" s="3" t="s">
        <v>3</v>
      </c>
      <c r="D3" s="3" t="s">
        <v>4</v>
      </c>
    </row>
    <row r="4" spans="1:4" ht="12.75">
      <c r="A4" s="4" t="s">
        <v>5</v>
      </c>
      <c r="B4" s="4" t="s">
        <v>6</v>
      </c>
      <c r="C4" s="4" t="s">
        <v>7</v>
      </c>
      <c r="D4" s="4" t="s">
        <v>8</v>
      </c>
    </row>
    <row r="5" spans="1:4" ht="33.75">
      <c r="A5" s="5" t="s">
        <v>5</v>
      </c>
      <c r="B5" s="6" t="s">
        <v>9</v>
      </c>
      <c r="C5" s="7" t="s">
        <v>10</v>
      </c>
      <c r="D5" s="8" t="s">
        <v>145</v>
      </c>
    </row>
    <row r="6" spans="1:4" ht="12.75">
      <c r="A6" s="5">
        <v>2</v>
      </c>
      <c r="B6" s="6" t="s">
        <v>11</v>
      </c>
      <c r="C6" s="7" t="s">
        <v>12</v>
      </c>
      <c r="D6" s="9">
        <f>(36725.5+10600.47*2221.18/1000)</f>
        <v>60271.0519546</v>
      </c>
    </row>
    <row r="7" spans="1:4" ht="33.75">
      <c r="A7" s="5">
        <v>3</v>
      </c>
      <c r="B7" s="6" t="s">
        <v>13</v>
      </c>
      <c r="C7" s="7" t="s">
        <v>12</v>
      </c>
      <c r="D7" s="10">
        <f>SUM(D8:D9,D16,D19:D25,D28,D31,D34:D35)</f>
        <v>59430.04099999999</v>
      </c>
    </row>
    <row r="8" spans="1:4" ht="22.5">
      <c r="A8" s="5" t="s">
        <v>14</v>
      </c>
      <c r="B8" s="11" t="s">
        <v>15</v>
      </c>
      <c r="C8" s="7" t="s">
        <v>12</v>
      </c>
      <c r="D8" s="9">
        <v>0</v>
      </c>
    </row>
    <row r="9" spans="1:4" ht="12.75">
      <c r="A9" s="5" t="s">
        <v>16</v>
      </c>
      <c r="B9" s="11" t="s">
        <v>17</v>
      </c>
      <c r="C9" s="7" t="s">
        <v>12</v>
      </c>
      <c r="D9" s="10">
        <f>SUMIF(B10:B15,B11,D10:D15)</f>
        <v>25442.7</v>
      </c>
    </row>
    <row r="10" spans="1:4" ht="12.75">
      <c r="A10" s="12" t="s">
        <v>18</v>
      </c>
      <c r="B10" s="13" t="s">
        <v>19</v>
      </c>
      <c r="C10" s="7" t="s">
        <v>12</v>
      </c>
      <c r="D10" s="9">
        <v>25442.7</v>
      </c>
    </row>
    <row r="11" spans="1:4" ht="12.75">
      <c r="A11" s="12"/>
      <c r="B11" s="14" t="s">
        <v>20</v>
      </c>
      <c r="C11" s="7" t="s">
        <v>12</v>
      </c>
      <c r="D11" s="9">
        <v>25442.7</v>
      </c>
    </row>
    <row r="12" spans="1:4" ht="12.75">
      <c r="A12" s="12"/>
      <c r="B12" s="14" t="s">
        <v>21</v>
      </c>
      <c r="C12" s="15" t="s">
        <v>22</v>
      </c>
      <c r="D12" s="9">
        <v>5262.1</v>
      </c>
    </row>
    <row r="13" spans="1:4" ht="22.5">
      <c r="A13" s="12"/>
      <c r="B13" s="14" t="s">
        <v>23</v>
      </c>
      <c r="C13" s="7" t="s">
        <v>12</v>
      </c>
      <c r="D13" s="10">
        <f>D11/D12</f>
        <v>4.835084852055263</v>
      </c>
    </row>
    <row r="14" spans="1:4" ht="22.5">
      <c r="A14" s="12"/>
      <c r="B14" s="14" t="s">
        <v>24</v>
      </c>
      <c r="C14" s="7" t="s">
        <v>10</v>
      </c>
      <c r="D14" s="16" t="s">
        <v>25</v>
      </c>
    </row>
    <row r="15" spans="1:4" ht="12.75">
      <c r="A15" s="17"/>
      <c r="B15" s="18" t="s">
        <v>26</v>
      </c>
      <c r="C15" s="19"/>
      <c r="D15" s="20"/>
    </row>
    <row r="16" spans="1:4" ht="45">
      <c r="A16" s="5" t="s">
        <v>27</v>
      </c>
      <c r="B16" s="11" t="s">
        <v>28</v>
      </c>
      <c r="C16" s="7" t="s">
        <v>12</v>
      </c>
      <c r="D16" s="9">
        <v>3983.7</v>
      </c>
    </row>
    <row r="17" spans="1:4" ht="12.75">
      <c r="A17" s="5" t="s">
        <v>29</v>
      </c>
      <c r="B17" s="21" t="s">
        <v>30</v>
      </c>
      <c r="C17" s="7" t="s">
        <v>31</v>
      </c>
      <c r="D17" s="10">
        <f>D16/D18</f>
        <v>4.785225225225225</v>
      </c>
    </row>
    <row r="18" spans="1:4" ht="22.5">
      <c r="A18" s="5" t="s">
        <v>32</v>
      </c>
      <c r="B18" s="22" t="s">
        <v>33</v>
      </c>
      <c r="C18" s="7" t="s">
        <v>34</v>
      </c>
      <c r="D18" s="23">
        <v>832.5</v>
      </c>
    </row>
    <row r="19" spans="1:4" ht="22.5">
      <c r="A19" s="5" t="s">
        <v>35</v>
      </c>
      <c r="B19" s="11" t="s">
        <v>36</v>
      </c>
      <c r="C19" s="7" t="s">
        <v>12</v>
      </c>
      <c r="D19" s="9">
        <v>66</v>
      </c>
    </row>
    <row r="20" spans="1:4" ht="22.5">
      <c r="A20" s="5" t="s">
        <v>37</v>
      </c>
      <c r="B20" s="11" t="s">
        <v>38</v>
      </c>
      <c r="C20" s="7" t="s">
        <v>12</v>
      </c>
      <c r="D20" s="9">
        <v>0</v>
      </c>
    </row>
    <row r="21" spans="1:4" ht="25.5">
      <c r="A21" s="5" t="s">
        <v>39</v>
      </c>
      <c r="B21" s="24" t="s">
        <v>40</v>
      </c>
      <c r="C21" s="7" t="s">
        <v>12</v>
      </c>
      <c r="D21" s="9">
        <f>19795.5-D26-D29</f>
        <v>11422.002</v>
      </c>
    </row>
    <row r="22" spans="1:4" ht="25.5">
      <c r="A22" s="5" t="s">
        <v>41</v>
      </c>
      <c r="B22" s="24" t="s">
        <v>42</v>
      </c>
      <c r="C22" s="7" t="s">
        <v>12</v>
      </c>
      <c r="D22" s="9">
        <f>D21*0.302</f>
        <v>3449.444604</v>
      </c>
    </row>
    <row r="23" spans="1:4" ht="51">
      <c r="A23" s="5" t="s">
        <v>43</v>
      </c>
      <c r="B23" s="24" t="s">
        <v>44</v>
      </c>
      <c r="C23" s="7" t="s">
        <v>12</v>
      </c>
      <c r="D23" s="9">
        <v>1602.7</v>
      </c>
    </row>
    <row r="24" spans="1:4" ht="22.5">
      <c r="A24" s="5" t="s">
        <v>45</v>
      </c>
      <c r="B24" s="11" t="s">
        <v>46</v>
      </c>
      <c r="C24" s="7" t="s">
        <v>12</v>
      </c>
      <c r="D24" s="9">
        <v>28.4</v>
      </c>
    </row>
    <row r="25" spans="1:4" ht="22.5">
      <c r="A25" s="5" t="s">
        <v>47</v>
      </c>
      <c r="B25" s="11" t="s">
        <v>48</v>
      </c>
      <c r="C25" s="7" t="s">
        <v>12</v>
      </c>
      <c r="D25" s="9">
        <f>1409.4+D26+D27</f>
        <v>3136.2425999999996</v>
      </c>
    </row>
    <row r="26" spans="1:4" ht="12.75">
      <c r="A26" s="5" t="s">
        <v>49</v>
      </c>
      <c r="B26" s="22" t="s">
        <v>50</v>
      </c>
      <c r="C26" s="7" t="s">
        <v>12</v>
      </c>
      <c r="D26" s="9">
        <f>1326.3</f>
        <v>1326.3</v>
      </c>
    </row>
    <row r="27" spans="1:4" ht="12.75">
      <c r="A27" s="5" t="s">
        <v>51</v>
      </c>
      <c r="B27" s="22" t="s">
        <v>52</v>
      </c>
      <c r="C27" s="7" t="s">
        <v>12</v>
      </c>
      <c r="D27" s="9">
        <f>D26*0.302</f>
        <v>400.5426</v>
      </c>
    </row>
    <row r="28" spans="1:4" ht="22.5">
      <c r="A28" s="5" t="s">
        <v>53</v>
      </c>
      <c r="B28" s="11" t="s">
        <v>54</v>
      </c>
      <c r="C28" s="7" t="s">
        <v>12</v>
      </c>
      <c r="D28" s="9">
        <f>557.7+D29+D30</f>
        <v>9733.151795999998</v>
      </c>
    </row>
    <row r="29" spans="1:4" ht="12.75">
      <c r="A29" s="5" t="s">
        <v>55</v>
      </c>
      <c r="B29" s="22" t="s">
        <v>50</v>
      </c>
      <c r="C29" s="7" t="s">
        <v>12</v>
      </c>
      <c r="D29" s="9">
        <f>19795.5*0.356</f>
        <v>7047.197999999999</v>
      </c>
    </row>
    <row r="30" spans="1:4" ht="12.75">
      <c r="A30" s="5" t="s">
        <v>56</v>
      </c>
      <c r="B30" s="22" t="s">
        <v>52</v>
      </c>
      <c r="C30" s="7" t="s">
        <v>12</v>
      </c>
      <c r="D30" s="9">
        <f>D29*0.302</f>
        <v>2128.253796</v>
      </c>
    </row>
    <row r="31" spans="1:4" ht="38.25">
      <c r="A31" s="5" t="s">
        <v>57</v>
      </c>
      <c r="B31" s="24" t="s">
        <v>58</v>
      </c>
      <c r="C31" s="7" t="s">
        <v>12</v>
      </c>
      <c r="D31" s="9">
        <v>562.2</v>
      </c>
    </row>
    <row r="32" spans="1:4" ht="33.75">
      <c r="A32" s="5" t="s">
        <v>59</v>
      </c>
      <c r="B32" s="25" t="s">
        <v>60</v>
      </c>
      <c r="C32" s="7" t="s">
        <v>12</v>
      </c>
      <c r="D32" s="26">
        <v>0</v>
      </c>
    </row>
    <row r="33" spans="1:4" ht="22.5">
      <c r="A33" s="5" t="s">
        <v>61</v>
      </c>
      <c r="B33" s="25" t="s">
        <v>62</v>
      </c>
      <c r="C33" s="7" t="s">
        <v>12</v>
      </c>
      <c r="D33" s="26">
        <v>562.2</v>
      </c>
    </row>
    <row r="34" spans="1:4" ht="56.25">
      <c r="A34" s="5" t="s">
        <v>63</v>
      </c>
      <c r="B34" s="11" t="s">
        <v>64</v>
      </c>
      <c r="C34" s="7" t="s">
        <v>12</v>
      </c>
      <c r="D34" s="9">
        <v>3.5</v>
      </c>
    </row>
    <row r="35" spans="1:4" ht="12.75">
      <c r="A35" s="17"/>
      <c r="B35" s="18" t="s">
        <v>65</v>
      </c>
      <c r="C35" s="19"/>
      <c r="D35" s="20"/>
    </row>
    <row r="36" spans="1:4" ht="45">
      <c r="A36" s="5" t="s">
        <v>8</v>
      </c>
      <c r="B36" s="6" t="s">
        <v>66</v>
      </c>
      <c r="C36" s="7" t="s">
        <v>12</v>
      </c>
      <c r="D36" s="9">
        <f>D6-D7</f>
        <v>841.0109546000094</v>
      </c>
    </row>
    <row r="37" spans="1:4" ht="22.5">
      <c r="A37" s="5" t="s">
        <v>67</v>
      </c>
      <c r="B37" s="6" t="s">
        <v>68</v>
      </c>
      <c r="C37" s="7" t="s">
        <v>12</v>
      </c>
      <c r="D37" s="9">
        <v>672.8</v>
      </c>
    </row>
    <row r="38" spans="1:4" ht="45">
      <c r="A38" s="5" t="s">
        <v>69</v>
      </c>
      <c r="B38" s="11" t="s">
        <v>70</v>
      </c>
      <c r="C38" s="7" t="s">
        <v>12</v>
      </c>
      <c r="D38" s="9">
        <v>0</v>
      </c>
    </row>
    <row r="39" spans="1:4" ht="12.75">
      <c r="A39" s="27" t="s">
        <v>71</v>
      </c>
      <c r="B39" s="6" t="s">
        <v>72</v>
      </c>
      <c r="C39" s="7" t="s">
        <v>73</v>
      </c>
      <c r="D39" s="9">
        <v>37.11</v>
      </c>
    </row>
    <row r="40" spans="1:4" ht="12.75">
      <c r="A40" s="27" t="s">
        <v>74</v>
      </c>
      <c r="B40" s="6" t="s">
        <v>75</v>
      </c>
      <c r="C40" s="7" t="s">
        <v>73</v>
      </c>
      <c r="D40" s="9">
        <v>20.54</v>
      </c>
    </row>
    <row r="41" spans="1:4" ht="22.5">
      <c r="A41" s="27" t="s">
        <v>76</v>
      </c>
      <c r="B41" s="6" t="s">
        <v>77</v>
      </c>
      <c r="C41" s="7" t="s">
        <v>78</v>
      </c>
      <c r="D41" s="23">
        <v>34627.8</v>
      </c>
    </row>
    <row r="42" spans="1:4" ht="22.5">
      <c r="A42" s="27" t="s">
        <v>79</v>
      </c>
      <c r="B42" s="11" t="s">
        <v>80</v>
      </c>
      <c r="C42" s="7" t="s">
        <v>78</v>
      </c>
      <c r="D42" s="28">
        <v>517</v>
      </c>
    </row>
    <row r="43" spans="1:4" ht="22.5">
      <c r="A43" s="27" t="s">
        <v>81</v>
      </c>
      <c r="B43" s="6" t="s">
        <v>82</v>
      </c>
      <c r="C43" s="7" t="s">
        <v>78</v>
      </c>
      <c r="D43" s="23">
        <v>0</v>
      </c>
    </row>
    <row r="44" spans="1:4" ht="22.5">
      <c r="A44" s="27" t="s">
        <v>83</v>
      </c>
      <c r="B44" s="6" t="s">
        <v>84</v>
      </c>
      <c r="C44" s="7" t="s">
        <v>78</v>
      </c>
      <c r="D44" s="29">
        <f>SUM(D45:D46)</f>
        <v>27896</v>
      </c>
    </row>
    <row r="45" spans="1:4" ht="12.75">
      <c r="A45" s="27" t="s">
        <v>85</v>
      </c>
      <c r="B45" s="11" t="s">
        <v>86</v>
      </c>
      <c r="C45" s="7" t="s">
        <v>78</v>
      </c>
      <c r="D45" s="23">
        <f>27896*0.6</f>
        <v>16737.6</v>
      </c>
    </row>
    <row r="46" spans="1:4" ht="12.75">
      <c r="A46" s="27" t="s">
        <v>87</v>
      </c>
      <c r="B46" s="11" t="s">
        <v>88</v>
      </c>
      <c r="C46" s="7" t="s">
        <v>78</v>
      </c>
      <c r="D46" s="23">
        <f>27896-D45</f>
        <v>11158.400000000001</v>
      </c>
    </row>
    <row r="47" spans="1:4" ht="22.5">
      <c r="A47" s="27" t="s">
        <v>89</v>
      </c>
      <c r="B47" s="6" t="s">
        <v>90</v>
      </c>
      <c r="C47" s="7" t="s">
        <v>91</v>
      </c>
      <c r="D47" s="9">
        <v>18.2</v>
      </c>
    </row>
    <row r="48" spans="1:4" ht="22.5">
      <c r="A48" s="27" t="s">
        <v>92</v>
      </c>
      <c r="B48" s="6" t="s">
        <v>93</v>
      </c>
      <c r="C48" s="7" t="s">
        <v>94</v>
      </c>
      <c r="D48" s="28">
        <v>6214.8</v>
      </c>
    </row>
    <row r="49" spans="1:4" ht="12.75">
      <c r="A49" s="27" t="s">
        <v>95</v>
      </c>
      <c r="B49" s="30" t="s">
        <v>96</v>
      </c>
      <c r="C49" s="7" t="s">
        <v>94</v>
      </c>
      <c r="D49" s="28">
        <v>0</v>
      </c>
    </row>
    <row r="50" spans="1:4" ht="12.75">
      <c r="A50" s="27" t="s">
        <v>97</v>
      </c>
      <c r="B50" s="30" t="s">
        <v>98</v>
      </c>
      <c r="C50" s="7" t="s">
        <v>94</v>
      </c>
      <c r="D50" s="28">
        <v>6214.8</v>
      </c>
    </row>
    <row r="51" spans="1:4" ht="22.5">
      <c r="A51" s="27" t="s">
        <v>99</v>
      </c>
      <c r="B51" s="6" t="s">
        <v>100</v>
      </c>
      <c r="C51" s="7" t="s">
        <v>101</v>
      </c>
      <c r="D51" s="9">
        <v>9.801</v>
      </c>
    </row>
    <row r="52" spans="1:4" ht="22.5">
      <c r="A52" s="27" t="s">
        <v>102</v>
      </c>
      <c r="B52" s="6" t="s">
        <v>103</v>
      </c>
      <c r="C52" s="7" t="s">
        <v>101</v>
      </c>
      <c r="D52" s="9">
        <v>21.696</v>
      </c>
    </row>
    <row r="53" spans="1:4" ht="12.75">
      <c r="A53" s="27" t="s">
        <v>104</v>
      </c>
      <c r="B53" s="6" t="s">
        <v>105</v>
      </c>
      <c r="C53" s="7" t="s">
        <v>106</v>
      </c>
      <c r="D53" s="31">
        <v>0</v>
      </c>
    </row>
    <row r="54" spans="1:4" ht="12.75">
      <c r="A54" s="27" t="s">
        <v>107</v>
      </c>
      <c r="B54" s="6" t="s">
        <v>108</v>
      </c>
      <c r="C54" s="7" t="s">
        <v>106</v>
      </c>
      <c r="D54" s="31">
        <v>29</v>
      </c>
    </row>
    <row r="55" spans="1:4" ht="12.75">
      <c r="A55" s="27" t="s">
        <v>109</v>
      </c>
      <c r="B55" s="6" t="s">
        <v>110</v>
      </c>
      <c r="C55" s="7" t="s">
        <v>106</v>
      </c>
      <c r="D55" s="31">
        <v>0</v>
      </c>
    </row>
    <row r="56" spans="1:4" ht="22.5">
      <c r="A56" s="27" t="s">
        <v>111</v>
      </c>
      <c r="B56" s="6" t="s">
        <v>112</v>
      </c>
      <c r="C56" s="7" t="s">
        <v>113</v>
      </c>
      <c r="D56" s="31">
        <v>156.5</v>
      </c>
    </row>
    <row r="57" spans="1:4" ht="33.75">
      <c r="A57" s="27" t="s">
        <v>114</v>
      </c>
      <c r="B57" s="6" t="s">
        <v>115</v>
      </c>
      <c r="C57" s="7" t="s">
        <v>116</v>
      </c>
      <c r="D57" s="9">
        <v>171.1</v>
      </c>
    </row>
    <row r="58" spans="1:4" ht="33.75">
      <c r="A58" s="27" t="s">
        <v>117</v>
      </c>
      <c r="B58" s="6" t="s">
        <v>118</v>
      </c>
      <c r="C58" s="7" t="s">
        <v>119</v>
      </c>
      <c r="D58" s="9">
        <v>24</v>
      </c>
    </row>
    <row r="59" spans="1:4" ht="33.75">
      <c r="A59" s="27" t="s">
        <v>120</v>
      </c>
      <c r="B59" s="6" t="s">
        <v>121</v>
      </c>
      <c r="C59" s="7" t="s">
        <v>122</v>
      </c>
      <c r="D59" s="9">
        <v>0.0654</v>
      </c>
    </row>
    <row r="60" spans="1:4" ht="12.75">
      <c r="A60" s="27" t="s">
        <v>123</v>
      </c>
      <c r="B60" s="32" t="s">
        <v>124</v>
      </c>
      <c r="C60" s="33"/>
      <c r="D60" s="34" t="s">
        <v>125</v>
      </c>
    </row>
  </sheetData>
  <mergeCells count="3">
    <mergeCell ref="A1:D1"/>
    <mergeCell ref="A2:D2"/>
    <mergeCell ref="A10:A1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  <dataValidation type="list" allowBlank="1" showInputMessage="1" showErrorMessage="1" prompt="Выберите значение из списка" error="Выберите значение из списка" sqref="B10">
      <formula1>kind_of_fuels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D14">
      <formula1>kind_of_purchase_method</formula1>
    </dataValidation>
    <dataValidation type="decimal" allowBlank="1" showInputMessage="1" showErrorMessage="1" sqref="D44 D17 D9 D7 D13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45:D59 D6 D36:D43 D18:D34 D16 D10:D12 D8">
      <formula1>-999999999</formula1>
      <formula2>999999999999</formula2>
    </dataValidation>
    <dataValidation type="textLength" operator="lessThanOrEqual" allowBlank="1" showInputMessage="1" showErrorMessage="1" sqref="D60">
      <formula1>300</formula1>
    </dataValidation>
  </dataValidations>
  <hyperlinks>
    <hyperlink ref="B35" location="'ТС показатели'!A1" tooltip="Добавить запись" display="Добавить запись"/>
    <hyperlink ref="B15" location="'ТС показатели'!A1" tooltip="Добавить вид топлива" display="Добавить вид топлива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3" sqref="A3"/>
    </sheetView>
  </sheetViews>
  <sheetFormatPr defaultColWidth="9.00390625" defaultRowHeight="12.75"/>
  <cols>
    <col min="2" max="2" width="6.875" style="0" customWidth="1"/>
    <col min="3" max="3" width="32.875" style="0" customWidth="1"/>
    <col min="4" max="4" width="16.00390625" style="0" customWidth="1"/>
    <col min="5" max="5" width="12.375" style="0" customWidth="1"/>
    <col min="6" max="6" width="15.625" style="0" customWidth="1"/>
    <col min="7" max="7" width="15.375" style="0" customWidth="1"/>
    <col min="8" max="8" width="11.625" style="0" customWidth="1"/>
    <col min="9" max="9" width="12.875" style="0" customWidth="1"/>
    <col min="10" max="10" width="12.375" style="0" customWidth="1"/>
  </cols>
  <sheetData>
    <row r="1" spans="1:11" ht="12.75">
      <c r="A1" s="35"/>
      <c r="B1" s="1" t="s">
        <v>127</v>
      </c>
      <c r="C1" s="1"/>
      <c r="D1" s="1"/>
      <c r="E1" s="1"/>
      <c r="F1" s="1"/>
      <c r="G1" s="1"/>
      <c r="H1" s="1"/>
      <c r="I1" s="1"/>
      <c r="J1" s="1"/>
      <c r="K1" s="35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8.75">
      <c r="A3" s="36"/>
      <c r="B3" s="3" t="s">
        <v>1</v>
      </c>
      <c r="C3" s="3" t="s">
        <v>128</v>
      </c>
      <c r="D3" s="3" t="s">
        <v>24</v>
      </c>
      <c r="E3" s="3" t="s">
        <v>129</v>
      </c>
      <c r="F3" s="3" t="s">
        <v>130</v>
      </c>
      <c r="G3" s="3" t="s">
        <v>131</v>
      </c>
      <c r="H3" s="3" t="s">
        <v>132</v>
      </c>
      <c r="I3" s="3" t="s">
        <v>133</v>
      </c>
      <c r="J3" s="3" t="s">
        <v>134</v>
      </c>
      <c r="K3" s="37"/>
    </row>
    <row r="4" spans="1:11" ht="12.75">
      <c r="A4" s="38"/>
      <c r="B4" s="39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40"/>
    </row>
    <row r="5" spans="1:11" ht="12.75">
      <c r="A5" s="41"/>
      <c r="B5" s="42">
        <v>1</v>
      </c>
      <c r="C5" s="43" t="s">
        <v>135</v>
      </c>
      <c r="D5" s="43"/>
      <c r="E5" s="43"/>
      <c r="F5" s="43"/>
      <c r="G5" s="43"/>
      <c r="H5" s="43"/>
      <c r="I5" s="44">
        <v>562.2</v>
      </c>
      <c r="J5" s="45"/>
      <c r="K5" s="37"/>
    </row>
    <row r="6" spans="1:11" ht="12.75">
      <c r="A6" s="41"/>
      <c r="B6" s="46" t="s">
        <v>136</v>
      </c>
      <c r="C6" s="47" t="s">
        <v>137</v>
      </c>
      <c r="D6" s="48"/>
      <c r="E6" s="48"/>
      <c r="F6" s="48"/>
      <c r="G6" s="48"/>
      <c r="H6" s="48"/>
      <c r="I6" s="49"/>
      <c r="J6" s="50"/>
      <c r="K6" s="37"/>
    </row>
    <row r="7" spans="1:11" ht="45">
      <c r="A7" s="41"/>
      <c r="B7" s="12" t="s">
        <v>138</v>
      </c>
      <c r="C7" s="51" t="s">
        <v>125</v>
      </c>
      <c r="D7" s="52" t="s">
        <v>139</v>
      </c>
      <c r="E7" s="53"/>
      <c r="F7" s="54"/>
      <c r="G7" s="55"/>
      <c r="H7" s="56"/>
      <c r="I7" s="57">
        <f>SUM(I8:I10)</f>
        <v>0</v>
      </c>
      <c r="J7" s="58"/>
      <c r="K7" s="59"/>
    </row>
    <row r="8" spans="1:11" ht="12.75">
      <c r="A8" s="41"/>
      <c r="B8" s="12"/>
      <c r="C8" s="60"/>
      <c r="D8" s="61" t="s">
        <v>25</v>
      </c>
      <c r="E8" s="62" t="s">
        <v>125</v>
      </c>
      <c r="F8" s="63" t="s">
        <v>125</v>
      </c>
      <c r="G8" s="64">
        <v>0</v>
      </c>
      <c r="H8" s="65" t="s">
        <v>125</v>
      </c>
      <c r="I8" s="66">
        <v>0</v>
      </c>
      <c r="J8" s="67"/>
      <c r="K8" s="59"/>
    </row>
    <row r="9" spans="1:11" ht="12.75">
      <c r="A9" s="41"/>
      <c r="B9" s="12"/>
      <c r="C9" s="60"/>
      <c r="D9" s="68"/>
      <c r="E9" s="69"/>
      <c r="F9" s="70" t="s">
        <v>65</v>
      </c>
      <c r="G9" s="71"/>
      <c r="H9" s="71"/>
      <c r="I9" s="72"/>
      <c r="J9" s="73"/>
      <c r="K9" s="74"/>
    </row>
    <row r="10" spans="1:11" ht="12.75">
      <c r="A10" s="41"/>
      <c r="B10" s="12"/>
      <c r="C10" s="75"/>
      <c r="D10" s="76" t="s">
        <v>140</v>
      </c>
      <c r="E10" s="77"/>
      <c r="F10" s="78"/>
      <c r="G10" s="78"/>
      <c r="H10" s="78"/>
      <c r="I10" s="78"/>
      <c r="J10" s="79"/>
      <c r="K10" s="59"/>
    </row>
    <row r="11" spans="1:11" ht="12.75">
      <c r="A11" s="41"/>
      <c r="B11" s="80"/>
      <c r="C11" s="81" t="s">
        <v>141</v>
      </c>
      <c r="D11" s="82"/>
      <c r="E11" s="82"/>
      <c r="F11" s="82"/>
      <c r="G11" s="83"/>
      <c r="H11" s="83"/>
      <c r="I11" s="84"/>
      <c r="J11" s="85"/>
      <c r="K11" s="74"/>
    </row>
    <row r="12" spans="1:11" ht="29.25" customHeight="1">
      <c r="A12" s="41"/>
      <c r="B12" s="42">
        <v>2</v>
      </c>
      <c r="C12" s="43" t="s">
        <v>142</v>
      </c>
      <c r="D12" s="43"/>
      <c r="E12" s="43"/>
      <c r="F12" s="43"/>
      <c r="G12" s="43"/>
      <c r="H12" s="43"/>
      <c r="I12" s="44">
        <f>costs_PH_4</f>
        <v>0</v>
      </c>
      <c r="J12" s="45"/>
      <c r="K12" s="37"/>
    </row>
    <row r="13" spans="1:11" ht="12.75">
      <c r="A13" s="41"/>
      <c r="B13" s="46" t="s">
        <v>143</v>
      </c>
      <c r="C13" s="47" t="s">
        <v>137</v>
      </c>
      <c r="D13" s="48"/>
      <c r="E13" s="48"/>
      <c r="F13" s="48"/>
      <c r="G13" s="48"/>
      <c r="H13" s="48"/>
      <c r="I13" s="49"/>
      <c r="J13" s="50"/>
      <c r="K13" s="37"/>
    </row>
    <row r="14" spans="1:11" ht="45">
      <c r="A14" s="41"/>
      <c r="B14" s="12" t="s">
        <v>144</v>
      </c>
      <c r="C14" s="86" t="s">
        <v>125</v>
      </c>
      <c r="D14" s="52" t="s">
        <v>139</v>
      </c>
      <c r="E14" s="53"/>
      <c r="F14" s="54"/>
      <c r="G14" s="55"/>
      <c r="H14" s="56"/>
      <c r="I14" s="57">
        <f>SUM(I15:I17)</f>
        <v>0</v>
      </c>
      <c r="J14" s="58"/>
      <c r="K14" s="59"/>
    </row>
    <row r="15" spans="1:11" ht="12.75">
      <c r="A15" s="41"/>
      <c r="B15" s="12"/>
      <c r="C15" s="87"/>
      <c r="D15" s="61" t="s">
        <v>25</v>
      </c>
      <c r="E15" s="62" t="s">
        <v>125</v>
      </c>
      <c r="F15" s="63" t="s">
        <v>125</v>
      </c>
      <c r="G15" s="64">
        <v>0</v>
      </c>
      <c r="H15" s="65" t="s">
        <v>125</v>
      </c>
      <c r="I15" s="66">
        <v>0</v>
      </c>
      <c r="J15" s="67"/>
      <c r="K15" s="59"/>
    </row>
    <row r="16" spans="1:11" ht="12.75">
      <c r="A16" s="41"/>
      <c r="B16" s="12"/>
      <c r="C16" s="87"/>
      <c r="D16" s="68"/>
      <c r="E16" s="69"/>
      <c r="F16" s="70" t="s">
        <v>65</v>
      </c>
      <c r="G16" s="71"/>
      <c r="H16" s="71"/>
      <c r="I16" s="72"/>
      <c r="J16" s="73"/>
      <c r="K16" s="74"/>
    </row>
    <row r="17" spans="1:11" ht="12.75">
      <c r="A17" s="41"/>
      <c r="B17" s="12"/>
      <c r="C17" s="88"/>
      <c r="D17" s="76" t="s">
        <v>140</v>
      </c>
      <c r="E17" s="77"/>
      <c r="F17" s="78"/>
      <c r="G17" s="78"/>
      <c r="H17" s="78"/>
      <c r="I17" s="78"/>
      <c r="J17" s="79"/>
      <c r="K17" s="59"/>
    </row>
    <row r="18" spans="1:11" ht="12.75">
      <c r="A18" s="89"/>
      <c r="B18" s="80"/>
      <c r="C18" s="81" t="s">
        <v>141</v>
      </c>
      <c r="D18" s="82"/>
      <c r="E18" s="82"/>
      <c r="F18" s="82"/>
      <c r="G18" s="83"/>
      <c r="H18" s="83"/>
      <c r="I18" s="84"/>
      <c r="J18" s="85"/>
      <c r="K18" s="74"/>
    </row>
  </sheetData>
  <mergeCells count="14">
    <mergeCell ref="C12:H12"/>
    <mergeCell ref="C13:H13"/>
    <mergeCell ref="B14:B17"/>
    <mergeCell ref="C14:C17"/>
    <mergeCell ref="D15:D16"/>
    <mergeCell ref="E15:E16"/>
    <mergeCell ref="B7:B10"/>
    <mergeCell ref="C7:C10"/>
    <mergeCell ref="D8:D9"/>
    <mergeCell ref="E8:E9"/>
    <mergeCell ref="B1:J1"/>
    <mergeCell ref="A2:K2"/>
    <mergeCell ref="C5:H5"/>
    <mergeCell ref="C6:H6"/>
  </mergeCells>
  <dataValidations count="3">
    <dataValidation type="list" allowBlank="1" showErrorMessage="1" errorTitle="Ошибка" error="Выберите значение из списка" sqref="D15:D16 D8:D9">
      <formula1>kind_of_purchase_method</formula1>
    </dataValidation>
    <dataValidation type="decimal" allowBlank="1" showErrorMessage="1" errorTitle="Ошибка" error="Допускается ввод только неотрицательных чисел!" sqref="I15 I8 G7:G8 G14:G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5:F15 C7 H7:H8 E8:F8 H14:H15 C14">
      <formula1>900</formula1>
    </dataValidation>
  </dataValidations>
  <hyperlinks>
    <hyperlink ref="C11" location="'ТС показатели (2)'!A1" tooltip="Добавить поставщика" display="Добавить запись"/>
    <hyperlink ref="C18" location="'ТС показатели (2)'!A1" tooltip="Добавить поставщика" display="Добавить запись"/>
    <hyperlink ref="D10" location="'ТС показатели (2)'!A1" tooltip="Добавить способ" display="Добавить запись"/>
    <hyperlink ref="F9" location="'ТС показатели (2)'!A1" tooltip="Добавить запись" display="Добавить запись"/>
    <hyperlink ref="D17" location="'ТС показатели (2)'!A1" tooltip="Добавить способ" display="Добавить запись"/>
    <hyperlink ref="F16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ШАНТАЛОСОВА</dc:creator>
  <cp:keywords/>
  <dc:description/>
  <cp:lastModifiedBy>ШАНТАЛОСОВА</cp:lastModifiedBy>
  <dcterms:created xsi:type="dcterms:W3CDTF">2013-12-24T10:23:27Z</dcterms:created>
  <dcterms:modified xsi:type="dcterms:W3CDTF">2013-12-24T10:25:34Z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